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75WHILLEGEIS\Desktop\"/>
    </mc:Choice>
  </mc:AlternateContent>
  <xr:revisionPtr revIDLastSave="0" documentId="8_{23BC62EA-0C01-4D55-904C-857FBE86E3BC}" xr6:coauthVersionLast="47" xr6:coauthVersionMax="47" xr10:uidLastSave="{00000000-0000-0000-0000-000000000000}"/>
  <bookViews>
    <workbookView xWindow="3510" yWindow="45" windowWidth="24630" windowHeight="15435" xr2:uid="{00000000-000D-0000-FFFF-FFFF00000000}"/>
  </bookViews>
  <sheets>
    <sheet name="Out-of-Class form" sheetId="10" r:id="rId1"/>
    <sheet name="Salary Calc" sheetId="11" r:id="rId2"/>
    <sheet name="Instructions" sheetId="14" r:id="rId3"/>
    <sheet name="Retirement Rates" sheetId="13" state="hidden" r:id="rId4"/>
    <sheet name="PP calendar" sheetId="8" state="hidden" r:id="rId5"/>
    <sheet name="LookUps" sheetId="2" state="hidden" r:id="rId6"/>
    <sheet name="Recordset" sheetId="3" state="hidden" r:id="rId7"/>
  </sheets>
  <externalReferences>
    <externalReference r:id="rId8"/>
  </externalReferences>
  <definedNames>
    <definedName name="_Hlk64023489" localSheetId="2">Instructions!#REF!</definedName>
    <definedName name="ApplicationRequestType" localSheetId="2">Instructions!#REF!</definedName>
    <definedName name="AsOf" localSheetId="0">'Out-of-Class form'!$AE$32</definedName>
    <definedName name="AssignmentType" localSheetId="2">Instructions!#REF!</definedName>
    <definedName name="BU" localSheetId="1">[1]LookUps!$D$27:$D$37</definedName>
    <definedName name="BU">LookUps!$D$27:$D$29</definedName>
    <definedName name="FacPays">LookUps!$D$32:$D$34</definedName>
    <definedName name="FY">LookUps!$D$56:$D$71</definedName>
    <definedName name="Grade">LookUps!$D$42:$D$52</definedName>
    <definedName name="Help" localSheetId="2">Instructions!#REF!</definedName>
    <definedName name="location" localSheetId="1">[1]LookUps!$J$9:$J$70</definedName>
    <definedName name="location">LookUps!$J$9:$J$70</definedName>
    <definedName name="PosClass" localSheetId="1">[1]LookUps!$F$9:$F$179</definedName>
    <definedName name="PosClass">LookUps!$F$9:$F$176</definedName>
    <definedName name="PositionChg">LookUps!$D$9:$D$22</definedName>
    <definedName name="_xlnm.Print_Area" localSheetId="0">'Out-of-Class form'!$A$1:$AP$123</definedName>
    <definedName name="_xlnm.Print_Area" localSheetId="1">'Salary Calc'!$A$1:$V$28</definedName>
    <definedName name="RangeForFCDropDown">Recordset!$A$1:$A$2500</definedName>
    <definedName name="RangeForRS">Recordset!$A$2:$A$2000</definedName>
    <definedName name="Retirement">LookUps!$D$77:$D$86</definedName>
    <definedName name="SalaryIncreases" localSheetId="2">Instructions!#REF!</definedName>
    <definedName name="Submit" localSheetId="2">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10" l="1"/>
  <c r="Q69" i="10"/>
  <c r="L69" i="10"/>
  <c r="AA15" i="10" l="1"/>
  <c r="F9" i="13" l="1"/>
  <c r="D14" i="13"/>
  <c r="G14" i="13" s="1"/>
  <c r="J14" i="13" s="1"/>
  <c r="L14" i="13" s="1"/>
  <c r="D13" i="13"/>
  <c r="G13" i="13" s="1"/>
  <c r="D12" i="13"/>
  <c r="G12" i="13" s="1"/>
  <c r="J12" i="13" s="1"/>
  <c r="L12" i="13" s="1"/>
  <c r="D11" i="13"/>
  <c r="G11" i="13" s="1"/>
  <c r="L9" i="13"/>
  <c r="I9" i="13"/>
  <c r="I13" i="13" l="1"/>
  <c r="J13" i="13"/>
  <c r="L13" i="13" s="1"/>
  <c r="J11" i="13"/>
  <c r="L11" i="13" s="1"/>
  <c r="I11" i="13"/>
  <c r="I12" i="13"/>
  <c r="I14" i="13"/>
  <c r="F5" i="11" l="1"/>
  <c r="D5" i="11"/>
  <c r="B5" i="11"/>
  <c r="B7" i="11" s="1"/>
  <c r="B8" i="11" s="1"/>
  <c r="B9" i="11" s="1"/>
  <c r="F23" i="11"/>
  <c r="F45" i="11"/>
  <c r="D45" i="11"/>
  <c r="B45" i="11"/>
  <c r="B48" i="11"/>
  <c r="B51" i="11"/>
  <c r="B52" i="11" s="1"/>
  <c r="B55" i="11"/>
  <c r="F58" i="11" l="1"/>
  <c r="F59" i="11"/>
  <c r="F57" i="11"/>
  <c r="F56" i="11"/>
  <c r="F13" i="11"/>
  <c r="B49" i="11"/>
  <c r="B53"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B12" i="11"/>
  <c r="B56" i="11" l="1"/>
  <c r="B57" i="11" s="1"/>
  <c r="B58" i="11" s="1"/>
  <c r="B59" i="11" s="1"/>
  <c r="B61" i="11" s="1"/>
  <c r="D56" i="11"/>
  <c r="D57" i="11" s="1"/>
  <c r="D58" i="11" s="1"/>
  <c r="B13" i="11"/>
  <c r="B14" i="11" s="1"/>
  <c r="B15" i="11" s="1"/>
  <c r="B16" i="11" s="1"/>
  <c r="D13" i="11"/>
  <c r="F12" i="11"/>
  <c r="F7" i="11" s="1"/>
  <c r="F8" i="11" s="1"/>
  <c r="F9" i="11" s="1"/>
  <c r="D12" i="11"/>
  <c r="D7" i="11" s="1"/>
  <c r="D8" i="11" s="1"/>
  <c r="D9" i="11" s="1"/>
  <c r="D55" i="11"/>
  <c r="F55" i="11"/>
  <c r="D59" i="11" l="1"/>
  <c r="D61" i="11" s="1"/>
  <c r="F14" i="11"/>
  <c r="F15" i="11" s="1"/>
  <c r="F16" i="11" s="1"/>
  <c r="F18" i="11" s="1"/>
  <c r="D14" i="11"/>
  <c r="D15" i="11" s="1"/>
  <c r="D16" i="11" s="1"/>
  <c r="B18" i="11"/>
  <c r="L65" i="10" l="1"/>
  <c r="L66" i="10" s="1"/>
  <c r="H16" i="11"/>
  <c r="D18" i="11"/>
  <c r="H18" i="11" s="1"/>
  <c r="F61" i="11"/>
  <c r="H59" i="11"/>
  <c r="Q65" i="10" l="1"/>
  <c r="H61" i="11"/>
  <c r="W65" i="10"/>
  <c r="AD65" i="10" l="1"/>
  <c r="L67" i="10"/>
  <c r="Q66" i="10"/>
  <c r="Q67" i="10" s="1"/>
  <c r="W66" i="10"/>
  <c r="W67" i="10" s="1"/>
  <c r="AD66" i="10" l="1"/>
  <c r="AD67" i="10" s="1"/>
  <c r="J8" i="8" l="1"/>
  <c r="J9" i="8" s="1"/>
  <c r="J10" i="8" s="1"/>
  <c r="J11" i="8" s="1"/>
  <c r="J12" i="8" s="1"/>
  <c r="J13" i="8" s="1"/>
  <c r="J14" i="8" s="1"/>
  <c r="J15" i="8" s="1"/>
  <c r="J16" i="8" s="1"/>
  <c r="J17" i="8" s="1"/>
  <c r="J18" i="8" s="1"/>
  <c r="J19" i="8" s="1"/>
  <c r="J20" i="8" s="1"/>
  <c r="J21" i="8" s="1"/>
  <c r="J22" i="8" s="1"/>
  <c r="J23" i="8" s="1"/>
  <c r="J24" i="8" s="1"/>
  <c r="J25" i="8" s="1"/>
  <c r="J26" i="8" s="1"/>
  <c r="J27" i="8" s="1"/>
  <c r="J28" i="8" s="1"/>
  <c r="J29" i="8" s="1"/>
  <c r="J30" i="8" s="1"/>
  <c r="J31" i="8" s="1"/>
  <c r="J32" i="8" s="1"/>
  <c r="M8" i="8"/>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J7" i="8"/>
  <c r="K7" i="8"/>
  <c r="K8" i="8" s="1"/>
  <c r="K9" i="8" s="1"/>
  <c r="K10" i="8" s="1"/>
  <c r="K11" i="8" s="1"/>
  <c r="K12" i="8" s="1"/>
  <c r="K13" i="8" s="1"/>
  <c r="K14" i="8" s="1"/>
  <c r="K15" i="8" s="1"/>
  <c r="K16" i="8" s="1"/>
  <c r="K17" i="8" s="1"/>
  <c r="K18" i="8" s="1"/>
  <c r="K19" i="8" s="1"/>
  <c r="K20" i="8" s="1"/>
  <c r="K21" i="8" s="1"/>
  <c r="K22" i="8" s="1"/>
  <c r="K23" i="8" s="1"/>
  <c r="K24" i="8" s="1"/>
  <c r="K25" i="8" s="1"/>
  <c r="K26" i="8" s="1"/>
  <c r="K27" i="8" s="1"/>
  <c r="K28" i="8" s="1"/>
  <c r="K29" i="8" s="1"/>
  <c r="K30" i="8" s="1"/>
  <c r="K31" i="8" s="1"/>
  <c r="K32" i="8" s="1"/>
  <c r="L7" i="8"/>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M7" i="8"/>
  <c r="I7" i="8"/>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Coleman, Ginger</author>
  </authors>
  <commentList>
    <comment ref="B9" authorId="0" shapeId="0" xr:uid="{00000000-0006-0000-0300-000001000000}">
      <text>
        <r>
          <rPr>
            <b/>
            <sz val="9"/>
            <color indexed="81"/>
            <rFont val="Tahoma"/>
            <family val="2"/>
          </rPr>
          <t>Coleman, Ginger:</t>
        </r>
        <r>
          <rPr>
            <sz val="9"/>
            <color indexed="81"/>
            <rFont val="Tahoma"/>
            <family val="2"/>
          </rPr>
          <t xml:space="preserve">
rate is final</t>
        </r>
      </text>
    </comment>
    <comment ref="B11" authorId="0" shapeId="0" xr:uid="{00000000-0006-0000-0300-000002000000}">
      <text>
        <r>
          <rPr>
            <b/>
            <sz val="9"/>
            <color indexed="81"/>
            <rFont val="Tahoma"/>
            <family val="2"/>
          </rPr>
          <t>Coleman, Ginger:</t>
        </r>
        <r>
          <rPr>
            <sz val="9"/>
            <color indexed="81"/>
            <rFont val="Tahoma"/>
            <family val="2"/>
          </rPr>
          <t xml:space="preserve">
rate is final</t>
        </r>
      </text>
    </comment>
    <comment ref="B12" authorId="0" shapeId="0" xr:uid="{00000000-0006-0000-0300-000003000000}">
      <text>
        <r>
          <rPr>
            <b/>
            <sz val="9"/>
            <color indexed="81"/>
            <rFont val="Tahoma"/>
            <family val="2"/>
          </rPr>
          <t>Coleman, Ginger:</t>
        </r>
        <r>
          <rPr>
            <sz val="9"/>
            <color indexed="81"/>
            <rFont val="Tahoma"/>
            <family val="2"/>
          </rPr>
          <t xml:space="preserve">
rate is final</t>
        </r>
      </text>
    </comment>
    <comment ref="B13" authorId="0" shapeId="0" xr:uid="{00000000-0006-0000-0300-000004000000}">
      <text>
        <r>
          <rPr>
            <b/>
            <sz val="9"/>
            <color indexed="81"/>
            <rFont val="Tahoma"/>
            <family val="2"/>
          </rPr>
          <t>Coleman, Ginger:</t>
        </r>
        <r>
          <rPr>
            <sz val="9"/>
            <color indexed="81"/>
            <rFont val="Tahoma"/>
            <family val="2"/>
          </rPr>
          <t xml:space="preserve">
rate is final</t>
        </r>
      </text>
    </comment>
    <comment ref="B14" authorId="0" shapeId="0" xr:uid="{00000000-0006-0000-0300-000005000000}">
      <text>
        <r>
          <rPr>
            <b/>
            <sz val="9"/>
            <color indexed="81"/>
            <rFont val="Tahoma"/>
            <family val="2"/>
          </rPr>
          <t>Coleman, Ginger:</t>
        </r>
        <r>
          <rPr>
            <sz val="9"/>
            <color indexed="81"/>
            <rFont val="Tahoma"/>
            <family val="2"/>
          </rPr>
          <t xml:space="preserve">
rate is final</t>
        </r>
      </text>
    </comment>
    <comment ref="B15" authorId="0" shapeId="0" xr:uid="{00000000-0006-0000-0300-000006000000}">
      <text>
        <r>
          <rPr>
            <b/>
            <sz val="9"/>
            <color indexed="81"/>
            <rFont val="Tahoma"/>
            <family val="2"/>
          </rPr>
          <t>Coleman, Ginger:</t>
        </r>
        <r>
          <rPr>
            <sz val="9"/>
            <color indexed="81"/>
            <rFont val="Tahoma"/>
            <family val="2"/>
          </rPr>
          <t xml:space="preserve">
rate is final</t>
        </r>
      </text>
    </comment>
    <comment ref="B16" authorId="0" shapeId="0" xr:uid="{00000000-0006-0000-0300-000007000000}">
      <text>
        <r>
          <rPr>
            <b/>
            <sz val="9"/>
            <color indexed="81"/>
            <rFont val="Tahoma"/>
            <family val="2"/>
          </rPr>
          <t>Coleman, Ginger:</t>
        </r>
        <r>
          <rPr>
            <sz val="9"/>
            <color indexed="81"/>
            <rFont val="Tahoma"/>
            <family val="2"/>
          </rPr>
          <t xml:space="preserve">
rate is final</t>
        </r>
      </text>
    </comment>
    <comment ref="B17" authorId="0" shapeId="0" xr:uid="{00000000-0006-0000-0300-000008000000}">
      <text>
        <r>
          <rPr>
            <b/>
            <sz val="9"/>
            <color indexed="81"/>
            <rFont val="Tahoma"/>
            <family val="2"/>
          </rPr>
          <t>Coleman, Ginger:</t>
        </r>
        <r>
          <rPr>
            <sz val="9"/>
            <color indexed="81"/>
            <rFont val="Tahoma"/>
            <family val="2"/>
          </rPr>
          <t xml:space="preserve">
rate is final</t>
        </r>
      </text>
    </comment>
    <comment ref="B19" authorId="0" shapeId="0" xr:uid="{00000000-0006-0000-0300-000009000000}">
      <text>
        <r>
          <rPr>
            <b/>
            <sz val="9"/>
            <color indexed="81"/>
            <rFont val="Tahoma"/>
            <family val="2"/>
          </rPr>
          <t>Coleman, Ginger:</t>
        </r>
        <r>
          <rPr>
            <sz val="9"/>
            <color indexed="81"/>
            <rFont val="Tahoma"/>
            <family val="2"/>
          </rPr>
          <t xml:space="preserve">
rates are final</t>
        </r>
      </text>
    </comment>
  </commentList>
</comments>
</file>

<file path=xl/sharedStrings.xml><?xml version="1.0" encoding="utf-8"?>
<sst xmlns="http://schemas.openxmlformats.org/spreadsheetml/2006/main" count="2863" uniqueCount="2786">
  <si>
    <t>Signature:</t>
  </si>
  <si>
    <t>Date:</t>
  </si>
  <si>
    <t>Reviewed by:</t>
  </si>
  <si>
    <t xml:space="preserve"> </t>
  </si>
  <si>
    <t>Salary $ Amount:</t>
  </si>
  <si>
    <t>Benefits $ Amount:</t>
  </si>
  <si>
    <t>Temporary Hire</t>
  </si>
  <si>
    <t>Position Change Type</t>
  </si>
  <si>
    <t>BU</t>
  </si>
  <si>
    <t>Coach</t>
  </si>
  <si>
    <t>Nurse</t>
  </si>
  <si>
    <t>Non-Represented</t>
  </si>
  <si>
    <t>AFSCME</t>
  </si>
  <si>
    <t>APSCUF</t>
  </si>
  <si>
    <t>SCUPA (SUA)</t>
  </si>
  <si>
    <t>SPFPA</t>
  </si>
  <si>
    <t>Executive Vice President:</t>
  </si>
  <si>
    <t>Rehire</t>
  </si>
  <si>
    <t>Interim Appointment</t>
  </si>
  <si>
    <t>Emergency Hire</t>
  </si>
  <si>
    <t>Student to Staff</t>
  </si>
  <si>
    <t>Replace Existing Position</t>
  </si>
  <si>
    <t>Classification Change - Position upgrade</t>
  </si>
  <si>
    <t>Classification Change - Position downgrade</t>
  </si>
  <si>
    <t>In Grade Promotion</t>
  </si>
  <si>
    <t>Position Classification for R2H</t>
  </si>
  <si>
    <t>Administrative Assistant 1</t>
  </si>
  <si>
    <t>Administrative Assistant 2</t>
  </si>
  <si>
    <t>Applications Developer 1</t>
  </si>
  <si>
    <t>Applications Developer 2</t>
  </si>
  <si>
    <t>Architectural Designer 1</t>
  </si>
  <si>
    <t>Artist Illustrator 1</t>
  </si>
  <si>
    <t>Artist Illustrator 2</t>
  </si>
  <si>
    <t>Auditor 1</t>
  </si>
  <si>
    <t>Auditor Team Leader</t>
  </si>
  <si>
    <t>Automotive Equipment Foreman</t>
  </si>
  <si>
    <t>Automotive Mechanic</t>
  </si>
  <si>
    <t>Automotive Mechanic Supervisor</t>
  </si>
  <si>
    <t>Building Construction Inspector</t>
  </si>
  <si>
    <t>Building Maintenance Foreman</t>
  </si>
  <si>
    <t>Campus Grounds Supervisor</t>
  </si>
  <si>
    <t>Carpenter</t>
  </si>
  <si>
    <t>Carpenter Foreman</t>
  </si>
  <si>
    <t>Clerical Supervisor 1</t>
  </si>
  <si>
    <t>Clerical Supervisor 2</t>
  </si>
  <si>
    <t>Computer Operator 1</t>
  </si>
  <si>
    <t>Computer Operator 2</t>
  </si>
  <si>
    <t>Construction Foreman</t>
  </si>
  <si>
    <t>Copy Machine Operator</t>
  </si>
  <si>
    <t>Custodial Worker 1</t>
  </si>
  <si>
    <t>Custodial Worker 2</t>
  </si>
  <si>
    <t>Custodial Worker Supervisor</t>
  </si>
  <si>
    <t>Data Analyst 1</t>
  </si>
  <si>
    <t>Data Analyst 2</t>
  </si>
  <si>
    <t>Database Analyst</t>
  </si>
  <si>
    <t>Diesel and Construction Equipment Mech.</t>
  </si>
  <si>
    <t>Drafter</t>
  </si>
  <si>
    <t>Drafter Designer</t>
  </si>
  <si>
    <t>Duplicating Supervisor</t>
  </si>
  <si>
    <t>Electrician</t>
  </si>
  <si>
    <t>Electronic Systems Technician</t>
  </si>
  <si>
    <t>Electronic Technician</t>
  </si>
  <si>
    <t>Equipment Operator A</t>
  </si>
  <si>
    <t>Equipment Operator B</t>
  </si>
  <si>
    <t>Exhibits Technician</t>
  </si>
  <si>
    <t>Facility Reimbursement Officer 1</t>
  </si>
  <si>
    <t>Facility Reimbursement Officer 2</t>
  </si>
  <si>
    <t>Fire &amp; Safety Marshal</t>
  </si>
  <si>
    <t>Fiscal Assistant</t>
  </si>
  <si>
    <t>Fiscal Technician</t>
  </si>
  <si>
    <t>Fiscal Technician Supervisor</t>
  </si>
  <si>
    <t>Food Service Supervisor 1</t>
  </si>
  <si>
    <t>Food Service Supervisor 2</t>
  </si>
  <si>
    <t>Food Service Worker 1</t>
  </si>
  <si>
    <t>Food Service Worker 2</t>
  </si>
  <si>
    <t>Groundskeeper</t>
  </si>
  <si>
    <t>High Voltage Electrician</t>
  </si>
  <si>
    <t>Information Technology Generalist 1</t>
  </si>
  <si>
    <t>Information Technology Generalist 2</t>
  </si>
  <si>
    <t>Information Technology Technician</t>
  </si>
  <si>
    <t>Information Writer 2</t>
  </si>
  <si>
    <t>Laboratory Assistant</t>
  </si>
  <si>
    <t>Laborer</t>
  </si>
  <si>
    <t>Laborer Foreman 1</t>
  </si>
  <si>
    <t>Library Assistant 1</t>
  </si>
  <si>
    <t>Library Assistant 2</t>
  </si>
  <si>
    <t>Library Assistant Supervisor</t>
  </si>
  <si>
    <t>Library Technician</t>
  </si>
  <si>
    <t>Lithographic Press Operator 1</t>
  </si>
  <si>
    <t>Lithographic Press Operator 2</t>
  </si>
  <si>
    <t>Locksmith</t>
  </si>
  <si>
    <t>Maintenance Repairman 1</t>
  </si>
  <si>
    <t>Maintenance Repairman 2</t>
  </si>
  <si>
    <t>Management Technician</t>
  </si>
  <si>
    <t>Mason</t>
  </si>
  <si>
    <t>Media Technician</t>
  </si>
  <si>
    <t>Medium Voltage Electrician</t>
  </si>
  <si>
    <t>Medium Voltage Electrician Foreman</t>
  </si>
  <si>
    <t>Network Specialist 1</t>
  </si>
  <si>
    <t>Network Specialist 2</t>
  </si>
  <si>
    <t>Painter</t>
  </si>
  <si>
    <t>Painter Foreman</t>
  </si>
  <si>
    <t>Patrol Officer</t>
  </si>
  <si>
    <t>Photolithographer</t>
  </si>
  <si>
    <t>Plant Mechanic</t>
  </si>
  <si>
    <t>Plumber</t>
  </si>
  <si>
    <t>Plumber Foreman</t>
  </si>
  <si>
    <t>Police Specialist</t>
  </si>
  <si>
    <t>Police Supervisor</t>
  </si>
  <si>
    <t>Purchasing Agent 1</t>
  </si>
  <si>
    <t>Purchasing Agent 2</t>
  </si>
  <si>
    <t>Refrigeration Mechanic</t>
  </si>
  <si>
    <t>Refrigeration Plant Supervisor 1</t>
  </si>
  <si>
    <t>Registered Nurse Instr</t>
  </si>
  <si>
    <t>Roofer Tinsmith</t>
  </si>
  <si>
    <t>Safety Inspector</t>
  </si>
  <si>
    <t>Secretarial Supervisor 1</t>
  </si>
  <si>
    <t>Secretarial Supervisor 2</t>
  </si>
  <si>
    <t>Security Officer 1</t>
  </si>
  <si>
    <t>Security Officer 2</t>
  </si>
  <si>
    <t>Semi-Skilled Laborer</t>
  </si>
  <si>
    <t>Senior Civil Engineer Structural</t>
  </si>
  <si>
    <t>Statistical Analyst 1</t>
  </si>
  <si>
    <t>Statistical Analyst 2</t>
  </si>
  <si>
    <t>Statistical Analyst 3</t>
  </si>
  <si>
    <t>Statistical Assistant</t>
  </si>
  <si>
    <t>Steamfitter</t>
  </si>
  <si>
    <t>Stock Clerk 1</t>
  </si>
  <si>
    <t>Stock Clerk 2</t>
  </si>
  <si>
    <t>Stock Clerk 3</t>
  </si>
  <si>
    <t>Storekeeper 1</t>
  </si>
  <si>
    <t>Storekeeper 2</t>
  </si>
  <si>
    <t>Strategic Leadership 220</t>
  </si>
  <si>
    <t>Strategic Leadership 220 - Dean</t>
  </si>
  <si>
    <t>Strategic Leadership 220 - V President</t>
  </si>
  <si>
    <t>Strategic Leadership 230</t>
  </si>
  <si>
    <t>Strategic Leadership 230 - Dean</t>
  </si>
  <si>
    <t>Strategic Leadership 230 - V President</t>
  </si>
  <si>
    <t>Strategic Leadership 240 - Dean</t>
  </si>
  <si>
    <t>Strategic Leadership 240 - V President</t>
  </si>
  <si>
    <t>Strategic Leadership 250B - Provost</t>
  </si>
  <si>
    <t>Strategic Leadership 250B - V President</t>
  </si>
  <si>
    <t>Sub Univ Registered Nurse</t>
  </si>
  <si>
    <t>Telecommunications Coord</t>
  </si>
  <si>
    <t>Temperature Controls Technician</t>
  </si>
  <si>
    <t>Univ Cert Registered Nurse Practioner</t>
  </si>
  <si>
    <t>Univ Registered Nurse</t>
  </si>
  <si>
    <t>Utility Plant Operator 1</t>
  </si>
  <si>
    <t>Utility Plant Operator 2</t>
  </si>
  <si>
    <t>Utility Plant Supervisor</t>
  </si>
  <si>
    <t>Video Production Specialist</t>
  </si>
  <si>
    <t>Water Treatment Plant Chief Operator</t>
  </si>
  <si>
    <t>Web Specialist 1</t>
  </si>
  <si>
    <t>Web Specialist 2</t>
  </si>
  <si>
    <t>Web Specialist 3</t>
  </si>
  <si>
    <t>Welder</t>
  </si>
  <si>
    <t>Budget Manager Approval:</t>
  </si>
  <si>
    <t>New Recruitment</t>
  </si>
  <si>
    <t>New Permanent FTE</t>
  </si>
  <si>
    <t>Shaded boxes indicate drop down menus</t>
  </si>
  <si>
    <t>OTHER</t>
  </si>
  <si>
    <t>Ass't Athletic Coach - Exempt</t>
  </si>
  <si>
    <t>Ass't Athletic Coach - Non Exempt</t>
  </si>
  <si>
    <t>Cook 1</t>
  </si>
  <si>
    <t>Cook 2</t>
  </si>
  <si>
    <t>Grant Funded Program Coord 1- Non Exempt</t>
  </si>
  <si>
    <t>Grant Funded Program Coord 2-  Exempt</t>
  </si>
  <si>
    <t>Grant Funded Program Coord 2- Non Exempt</t>
  </si>
  <si>
    <t>Grant Funded Program Coord 3- Exempt</t>
  </si>
  <si>
    <t>Grant Funded Program Coord 3- Non Exempt</t>
  </si>
  <si>
    <t>Head Athletic Coach - Exempt</t>
  </si>
  <si>
    <t>Management Support 140</t>
  </si>
  <si>
    <t>Management Support 150</t>
  </si>
  <si>
    <t>Operational Leadership/Professional 160</t>
  </si>
  <si>
    <t>Operational Leadership/Professional 170</t>
  </si>
  <si>
    <t>Operational Leadership/Professional 180</t>
  </si>
  <si>
    <t>State Univ Administrator 1-SUA 1</t>
  </si>
  <si>
    <t>State Univ Administrator 2 -SUA 2</t>
  </si>
  <si>
    <t>State Univ Administrator 3 -SUA 3</t>
  </si>
  <si>
    <t>State Univ Administrator 4 -SUA 4</t>
  </si>
  <si>
    <t>Strategic Leadership 240</t>
  </si>
  <si>
    <t>Strategic Leadership 240 - Provost</t>
  </si>
  <si>
    <t>Strategic Leadership 250A</t>
  </si>
  <si>
    <t>Strategic Leadership 250A - Provost</t>
  </si>
  <si>
    <t>Strategic Leadership 250A - V President</t>
  </si>
  <si>
    <t>Strategic Leadership 250B</t>
  </si>
  <si>
    <t>Tact Leadership/Senior Professional 190</t>
  </si>
  <si>
    <t>Tact Leadership/Senior Professional 200</t>
  </si>
  <si>
    <t>Tact Leadership/Senior Professional 210</t>
  </si>
  <si>
    <t>Telecommunication Specialist 1</t>
  </si>
  <si>
    <t>TWC - Time Work Code Change</t>
  </si>
  <si>
    <t>Other - Explain in below line</t>
  </si>
  <si>
    <t>Comments (optional):</t>
  </si>
  <si>
    <t>Start Date</t>
  </si>
  <si>
    <t>End Date</t>
  </si>
  <si>
    <t>Department:</t>
  </si>
  <si>
    <t>Budget Office Tracking #:</t>
  </si>
  <si>
    <t>Fund Center:</t>
  </si>
  <si>
    <t>NAME/LOCATION</t>
  </si>
  <si>
    <t>30 W. Rosedale Avenue</t>
  </si>
  <si>
    <t>Messikomer</t>
  </si>
  <si>
    <t>McKelvie</t>
  </si>
  <si>
    <t>114 W. Rosedale Avenue</t>
  </si>
  <si>
    <t>13/15 University Avenue</t>
  </si>
  <si>
    <t>201 Carter Drive</t>
  </si>
  <si>
    <t>210 E. Rosedale Avenue</t>
  </si>
  <si>
    <t>220 E. Rosedale Avenue</t>
  </si>
  <si>
    <t xml:space="preserve">25 University Ave. </t>
  </si>
  <si>
    <t>624 S. High Street</t>
  </si>
  <si>
    <t>Bayle House</t>
  </si>
  <si>
    <t>809 Roslyn Avenue</t>
  </si>
  <si>
    <t xml:space="preserve">821 Matlack  </t>
  </si>
  <si>
    <t>823 S. High Street (Poetry Center)</t>
  </si>
  <si>
    <t>850 S. New Street</t>
  </si>
  <si>
    <t>887 South Matlack Street</t>
  </si>
  <si>
    <t xml:space="preserve">Exton  </t>
  </si>
  <si>
    <t>Alumni House</t>
  </si>
  <si>
    <t xml:space="preserve">Anderson Hall </t>
  </si>
  <si>
    <t>Business &amp; Public Affairs Center</t>
  </si>
  <si>
    <t>E.K. Asplundh Concert Hall</t>
  </si>
  <si>
    <t>E.O. Bull Center</t>
  </si>
  <si>
    <t>Ehinger Gymnasium</t>
  </si>
  <si>
    <t>Ehinger Office Annex</t>
  </si>
  <si>
    <t>Farrell Stadium</t>
  </si>
  <si>
    <t>Filano Hall</t>
  </si>
  <si>
    <t>Glen Echo House</t>
  </si>
  <si>
    <t>Gordon Environmental Area</t>
  </si>
  <si>
    <t>Goshen Hall</t>
  </si>
  <si>
    <t>Graduate Center</t>
  </si>
  <si>
    <t>Graphics/Printing in Warehouse</t>
  </si>
  <si>
    <t>Hollinger Fieldhouse</t>
  </si>
  <si>
    <t>Killinger Hall</t>
  </si>
  <si>
    <t xml:space="preserve">Lawrence Center </t>
  </si>
  <si>
    <t>Main Hall</t>
  </si>
  <si>
    <t>Merion Science Center</t>
  </si>
  <si>
    <t>Mitchell Hall</t>
  </si>
  <si>
    <t>811 Roslyn Ave.</t>
  </si>
  <si>
    <t>Old Library</t>
  </si>
  <si>
    <t>Peoples Building</t>
  </si>
  <si>
    <t>Philips Memorial Bldg.</t>
  </si>
  <si>
    <t>Recitation Hall</t>
  </si>
  <si>
    <t>Reynolds Hall</t>
  </si>
  <si>
    <t>Ruby Jones Hall</t>
  </si>
  <si>
    <t>Schmidt Hall</t>
  </si>
  <si>
    <t xml:space="preserve">Schmucker I  </t>
  </si>
  <si>
    <t>Schmucker I (North)</t>
  </si>
  <si>
    <t>Schmucker II (South)</t>
  </si>
  <si>
    <t>Student Recreation Center</t>
  </si>
  <si>
    <t xml:space="preserve">Sturzebecker  </t>
  </si>
  <si>
    <t>Swope Music Bldg. SOMPAC</t>
  </si>
  <si>
    <t>Sykes Union Bldg.</t>
  </si>
  <si>
    <t>Tyson Hall</t>
  </si>
  <si>
    <t>Warehouse (Graphics &amp; Printing)</t>
  </si>
  <si>
    <t xml:space="preserve">Wayne Hall  </t>
  </si>
  <si>
    <t>Allegheny Hall   </t>
  </si>
  <si>
    <t>Brandywine Hall  </t>
  </si>
  <si>
    <t>Commonwealth Hall</t>
  </si>
  <si>
    <t>University Hall</t>
  </si>
  <si>
    <t>Philly Campus</t>
  </si>
  <si>
    <t>McDermott Drive</t>
  </si>
  <si>
    <t>AFSCME Memo</t>
  </si>
  <si>
    <t>POA (Police)</t>
  </si>
  <si>
    <t>From: SAP Position# or Pool#</t>
  </si>
  <si>
    <t>To: SAP Position# or Pool#</t>
  </si>
  <si>
    <t>(Position to be funded)</t>
  </si>
  <si>
    <t>(Source of funding)</t>
  </si>
  <si>
    <t>Request for Temporary Out-of-Classification Pay Form</t>
  </si>
  <si>
    <t>SECTION 1: Assignment Information</t>
  </si>
  <si>
    <t>Assignment Type:</t>
  </si>
  <si>
    <t>(Check one)</t>
  </si>
  <si>
    <t>Application Request:</t>
  </si>
  <si>
    <t>Name of Employee to Receive Out-of-Class Pay:</t>
  </si>
  <si>
    <t>Dates of Assignment:</t>
  </si>
  <si>
    <t>Begin Date:</t>
  </si>
  <si>
    <t>End Date:</t>
  </si>
  <si>
    <t>Fiscal Year</t>
  </si>
  <si>
    <t xml:space="preserve">  Bargaining Unit:</t>
  </si>
  <si>
    <t>CMS #:</t>
  </si>
  <si>
    <t>PA State System of Higher Education</t>
  </si>
  <si>
    <t>2020 Payroll Processing Schedule</t>
  </si>
  <si>
    <t>HR-Action sheets to payroll by 1pm on:</t>
  </si>
  <si>
    <t>Benefits Deadline - 1pm on:</t>
  </si>
  <si>
    <t>Pay</t>
  </si>
  <si>
    <t>Check Date</t>
  </si>
  <si>
    <t>2021 Payroll Processing Schedule</t>
  </si>
  <si>
    <t>Total S&amp;B $ Amount:</t>
  </si>
  <si>
    <t># hours per pay</t>
  </si>
  <si>
    <t># workdays</t>
  </si>
  <si>
    <t># weeks</t>
  </si>
  <si>
    <t># pays</t>
  </si>
  <si>
    <t>Current Annual Salary</t>
  </si>
  <si>
    <t>Current Bi-Weekly Salary</t>
  </si>
  <si>
    <t>grade level</t>
  </si>
  <si>
    <t>Supervisor Approval:</t>
  </si>
  <si>
    <t>SECTION 6: Comments</t>
  </si>
  <si>
    <t>pulls from the form</t>
  </si>
  <si>
    <t>Total Estimated Cost of the OOC pay</t>
  </si>
  <si>
    <t>End Date from Form</t>
  </si>
  <si>
    <t>Cumulative Cost of OOC Pay</t>
  </si>
  <si>
    <t>Cumulative Cost</t>
  </si>
  <si>
    <t>formula</t>
  </si>
  <si>
    <r>
      <rPr>
        <b/>
        <sz val="10"/>
        <color theme="1"/>
        <rFont val="Century Gothic"/>
        <family val="2"/>
      </rPr>
      <t>(B)</t>
    </r>
    <r>
      <rPr>
        <sz val="10"/>
        <color theme="1"/>
        <rFont val="Century Gothic"/>
        <family val="2"/>
      </rPr>
      <t xml:space="preserve"> Number of pay periods the employee will receive out of class pay for</t>
    </r>
  </si>
  <si>
    <t>Enter in FY's that apply:</t>
  </si>
  <si>
    <t>FY2021</t>
  </si>
  <si>
    <t>FY2022</t>
  </si>
  <si>
    <t>FY2023</t>
  </si>
  <si>
    <t>Begin Date</t>
  </si>
  <si>
    <t>numerical value</t>
  </si>
  <si>
    <t>Budget Mgr enters on form</t>
  </si>
  <si>
    <t>FY2024</t>
  </si>
  <si>
    <t>FY2025</t>
  </si>
  <si>
    <t>FY2026</t>
  </si>
  <si>
    <t>FY2027</t>
  </si>
  <si>
    <t>FY2028</t>
  </si>
  <si>
    <t>FY2029</t>
  </si>
  <si>
    <t>FY2030</t>
  </si>
  <si>
    <t>FY2031</t>
  </si>
  <si>
    <t>FY2032</t>
  </si>
  <si>
    <t>FY2033</t>
  </si>
  <si>
    <t>FY2034</t>
  </si>
  <si>
    <t>FY2035</t>
  </si>
  <si>
    <t>This is the employee's 26.08 current annual salary and is entered on the form</t>
  </si>
  <si>
    <t>Annual Salary/26.08 for bi-weekly salary (formula)</t>
  </si>
  <si>
    <r>
      <t xml:space="preserve">Out-of-Class Calculation * </t>
    </r>
    <r>
      <rPr>
        <b/>
        <sz val="8"/>
        <rFont val="Century Gothic"/>
        <family val="2"/>
      </rPr>
      <t>do not enter *</t>
    </r>
  </si>
  <si>
    <t>Position being Back Filled (Interim Assignments only):</t>
  </si>
  <si>
    <t>Current Position:</t>
  </si>
  <si>
    <t>Salary Grade:</t>
  </si>
  <si>
    <t>SAP #:</t>
  </si>
  <si>
    <t>Position Title:</t>
  </si>
  <si>
    <t>Current Annual 26.08 Salary:</t>
  </si>
  <si>
    <t>Position # established for Interim position:</t>
  </si>
  <si>
    <t>Amount of Bi-Weekly Salary Increase</t>
  </si>
  <si>
    <r>
      <rPr>
        <b/>
        <sz val="10"/>
        <color theme="1"/>
        <rFont val="Century Gothic"/>
        <family val="2"/>
      </rPr>
      <t xml:space="preserve">(A) </t>
    </r>
    <r>
      <rPr>
        <sz val="10"/>
        <color theme="1"/>
        <rFont val="Century Gothic"/>
        <family val="2"/>
      </rPr>
      <t>Based on current annual salary x % increase indicated on form</t>
    </r>
  </si>
  <si>
    <t>Non-Faculty Calculation only</t>
  </si>
  <si>
    <t>Fiscal Years</t>
  </si>
  <si>
    <t># Pays per Academic Year</t>
  </si>
  <si>
    <t>based on current rank and step, pulls from form</t>
  </si>
  <si>
    <t>Current Bi-weekly Salary</t>
  </si>
  <si>
    <t>Interim Annual Salary (26.08)</t>
  </si>
  <si>
    <t>Interim Bi-Weekly</t>
  </si>
  <si>
    <t>Interim negotiated annual "manager" salary while remaining in APSCUF BU for benefit purposes</t>
  </si>
  <si>
    <t>Interim salary divided by 26.08</t>
  </si>
  <si>
    <t>current annual salary / # Pays per Academic Year</t>
  </si>
  <si>
    <r>
      <rPr>
        <b/>
        <sz val="10"/>
        <rFont val="Century Gothic"/>
        <family val="2"/>
      </rPr>
      <t xml:space="preserve">(A) </t>
    </r>
    <r>
      <rPr>
        <sz val="10"/>
        <rFont val="Century Gothic"/>
        <family val="2"/>
      </rPr>
      <t>Delta between current rank/step salary and the negotiated salary to be paid as out-of-class</t>
    </r>
  </si>
  <si>
    <t>Faculty Calculation only</t>
  </si>
  <si>
    <t>Year 1</t>
  </si>
  <si>
    <t>Year 2</t>
  </si>
  <si>
    <t>Year 3</t>
  </si>
  <si>
    <t>Temporary Increase (Non-Faculty only):</t>
  </si>
  <si>
    <t>Temporary Increase (Faculty only):</t>
  </si>
  <si>
    <t>Proposed Interim Salary:</t>
  </si>
  <si>
    <t>% Increase:</t>
  </si>
  <si>
    <t>FacPays</t>
  </si>
  <si>
    <t>For faculty filling an Interim Non-Rep assignment, leave Salary Grade blank</t>
  </si>
  <si>
    <t>Out-of Class bi-weekly Increase</t>
  </si>
  <si>
    <t>(A x B ) Amount of Estimated Salary Cost of OOC Pay</t>
  </si>
  <si>
    <r>
      <t>SECTION 8:  Payroll Processing</t>
    </r>
    <r>
      <rPr>
        <b/>
        <sz val="9"/>
        <rFont val="Century Gothic"/>
        <family val="2"/>
      </rPr>
      <t xml:space="preserve"> (upon completion, Payroll to send a copy of the completed form back to the Budget Office)</t>
    </r>
  </si>
  <si>
    <r>
      <t>SECTION 7: Human Resources Processing</t>
    </r>
    <r>
      <rPr>
        <b/>
        <sz val="9"/>
        <rFont val="Century Gothic"/>
        <family val="2"/>
      </rPr>
      <t xml:space="preserve"> (Interim Assignments only)</t>
    </r>
  </si>
  <si>
    <r>
      <t>SECTION 4: Budget Office Action</t>
    </r>
    <r>
      <rPr>
        <b/>
        <sz val="9"/>
        <rFont val="Century Gothic"/>
        <family val="2"/>
      </rPr>
      <t xml:space="preserve"> (for Budget Office use only)</t>
    </r>
  </si>
  <si>
    <t>Processed by:</t>
  </si>
  <si>
    <r>
      <t>SECTION 2: Office of Employee &amp; Labor Relations</t>
    </r>
    <r>
      <rPr>
        <b/>
        <sz val="9"/>
        <rFont val="Century Gothic"/>
        <family val="2"/>
      </rPr>
      <t xml:space="preserve"> (Send form to LaborRelations@wcupa.edu)</t>
    </r>
  </si>
  <si>
    <r>
      <t>Current Annual Salary</t>
    </r>
    <r>
      <rPr>
        <i/>
        <sz val="8"/>
        <rFont val="Century Gothic"/>
        <family val="2"/>
      </rPr>
      <t xml:space="preserve"> (based on current Rank and Step)</t>
    </r>
    <r>
      <rPr>
        <sz val="9"/>
        <rFont val="Century Gothic"/>
        <family val="2"/>
      </rPr>
      <t>:</t>
    </r>
  </si>
  <si>
    <t>FY</t>
  </si>
  <si>
    <t>(Select FY from dropdown)</t>
  </si>
  <si>
    <t>Funding Comments:</t>
  </si>
  <si>
    <t>Interim Classification Recommendation:</t>
  </si>
  <si>
    <t>Retirement and Life/Disability Insurance</t>
  </si>
  <si>
    <t>% Change</t>
  </si>
  <si>
    <t>Defined Benefit/
Defined Contribution</t>
  </si>
  <si>
    <t>TIAA/CREF</t>
  </si>
  <si>
    <t>SERS</t>
  </si>
  <si>
    <t>Class A</t>
  </si>
  <si>
    <t>Class AA (vast majority of employees)</t>
  </si>
  <si>
    <t>Class A3 &amp; A4 (for employees hired 1/1/11 or later)</t>
  </si>
  <si>
    <t>Class A4 (for employees hired 1/1/11 or later)</t>
  </si>
  <si>
    <t>Class A5 (for employees hired 1/1/19 or later)</t>
  </si>
  <si>
    <t>17.34% / 2.25%</t>
  </si>
  <si>
    <t>18.12% / 2.25%</t>
  </si>
  <si>
    <t>4.4% / 0%</t>
  </si>
  <si>
    <t>19.15% / 2.25%</t>
  </si>
  <si>
    <t>5.7% / 0%</t>
  </si>
  <si>
    <t>19.08% / 2.25%</t>
  </si>
  <si>
    <t>-0.37% / 0%</t>
  </si>
  <si>
    <t>Class A6 (for employees hired 1/1/19 or later)</t>
  </si>
  <si>
    <t>17.59% / 2.00%</t>
  </si>
  <si>
    <t>18.37% / 2.00%</t>
  </si>
  <si>
    <t>19.40% / 2.00%</t>
  </si>
  <si>
    <t>5.6% / 0%</t>
  </si>
  <si>
    <t>19.33% / 2.00%</t>
  </si>
  <si>
    <t>-0.41% / 0%</t>
  </si>
  <si>
    <t>Defined Contribution Plan (for employees hired 1/1/19 or later)</t>
  </si>
  <si>
    <t>16.06% / 3.50%</t>
  </si>
  <si>
    <t>16.84% / 3.50%</t>
  </si>
  <si>
    <t>4.8% / 0%</t>
  </si>
  <si>
    <t>17.87% / 3.50%</t>
  </si>
  <si>
    <t>6.1% / 0%</t>
  </si>
  <si>
    <t>17.80% / 3.50%</t>
  </si>
  <si>
    <t>-0.84% / 0%</t>
  </si>
  <si>
    <t>PSERS Retirement/HC Premium Assistance/Defined Contribution</t>
  </si>
  <si>
    <t>Retirement/
HC Premium Assistance/ 
Defined Contribution</t>
  </si>
  <si>
    <t>All Classes and Plans</t>
  </si>
  <si>
    <t>16.755% / .41% / .09%</t>
  </si>
  <si>
    <t>1.4% / 0% / 0%</t>
  </si>
  <si>
    <t>16.968 / .42% / .09%</t>
  </si>
  <si>
    <t>1.3% / 2.4% / 0%</t>
  </si>
  <si>
    <t>17.293% / .42% / .09%</t>
  </si>
  <si>
    <t>1.9% / 0% / 0%</t>
  </si>
  <si>
    <t>17.535% / .42% / .09%</t>
  </si>
  <si>
    <t>FY2020-21</t>
  </si>
  <si>
    <t>FY2021-22</t>
  </si>
  <si>
    <t>FY2022-23</t>
  </si>
  <si>
    <t>FY2023-24</t>
  </si>
  <si>
    <t>PSERS</t>
  </si>
  <si>
    <t>Retirement</t>
  </si>
  <si>
    <t>Retirement Selection:</t>
  </si>
  <si>
    <t>Retirement % based on selection:</t>
  </si>
  <si>
    <t>Note: Calculation won't populate if the End Date field above is left blank.</t>
  </si>
  <si>
    <t>Pay period processed in (i.e., the pay period end date that the employee will see the adjustment in their pay):</t>
  </si>
  <si>
    <t>Effective Date of adjusting action:</t>
  </si>
  <si>
    <t>Comments:</t>
  </si>
  <si>
    <r>
      <t>SECTION 9:  Post Payroll Processing</t>
    </r>
    <r>
      <rPr>
        <b/>
        <sz val="9"/>
        <rFont val="Century Gothic"/>
        <family val="2"/>
      </rPr>
      <t xml:space="preserve"> Action (complete only if a change in end date occurs after initial processing)</t>
    </r>
  </si>
  <si>
    <t>If Section 9 is completed, please forward the amended copy back to the Budget Office</t>
  </si>
  <si>
    <t>Please provide a justification for the request (including temporary salary increase) in the Comments box provided in Section 6</t>
  </si>
  <si>
    <t>TEMPORARY OUT-OF-CLASSIFICATION PAY FORM INSTRUCTIONS</t>
  </si>
  <si>
    <t>Section 1: Assignment Information</t>
  </si>
  <si>
    <r>
      <t>1.</t>
    </r>
    <r>
      <rPr>
        <b/>
        <sz val="7"/>
        <color rgb="FF000000"/>
        <rFont val="Times New Roman"/>
        <family val="1"/>
      </rPr>
      <t xml:space="preserve">     </t>
    </r>
    <r>
      <rPr>
        <b/>
        <sz val="11"/>
        <color rgb="FF000000"/>
        <rFont val="Century Gothic"/>
        <family val="2"/>
      </rPr>
      <t>Select the appropriate Assignment Type:</t>
    </r>
  </si>
  <si>
    <r>
      <t>a.</t>
    </r>
    <r>
      <rPr>
        <b/>
        <sz val="7"/>
        <color rgb="FF000000"/>
        <rFont val="Times New Roman"/>
        <family val="1"/>
      </rPr>
      <t xml:space="preserve">     </t>
    </r>
    <r>
      <rPr>
        <b/>
        <sz val="10"/>
        <color rgb="FF000000"/>
        <rFont val="Century Gothic"/>
        <family val="2"/>
      </rPr>
      <t>Out-of-Class Assignment</t>
    </r>
  </si>
  <si>
    <r>
      <t>Non-Represented</t>
    </r>
    <r>
      <rPr>
        <sz val="10"/>
        <color rgb="FF3D3D3D"/>
        <rFont val="Century Gothic"/>
        <family val="2"/>
      </rPr>
      <t> - A non-represented employee who</t>
    </r>
    <r>
      <rPr>
        <sz val="10"/>
        <color rgb="FF000000"/>
        <rFont val="Century Gothic"/>
        <family val="2"/>
      </rPr>
      <t xml:space="preserve"> remains 100% </t>
    </r>
    <r>
      <rPr>
        <sz val="10"/>
        <color rgb="FF3D3D3D"/>
        <rFont val="Century Gothic"/>
        <family val="2"/>
      </rPr>
      <t>responsible for their current job responsibilities</t>
    </r>
    <r>
      <rPr>
        <sz val="10"/>
        <color rgb="FF000000"/>
        <rFont val="Century Gothic"/>
        <family val="2"/>
      </rPr>
      <t xml:space="preserve"> while</t>
    </r>
    <r>
      <rPr>
        <sz val="10"/>
        <color rgb="FF3D3D3D"/>
        <rFont val="Century Gothic"/>
        <family val="2"/>
      </rPr>
      <t xml:space="preserve"> temporarily assum</t>
    </r>
    <r>
      <rPr>
        <sz val="10"/>
        <color rgb="FF000000"/>
        <rFont val="Century Gothic"/>
        <family val="2"/>
      </rPr>
      <t>ing</t>
    </r>
    <r>
      <rPr>
        <sz val="10"/>
        <color rgb="FF3D3D3D"/>
        <rFont val="Century Gothic"/>
        <family val="2"/>
      </rPr>
      <t xml:space="preserve"> additional duties may receive temporary compensation </t>
    </r>
    <r>
      <rPr>
        <sz val="10"/>
        <color rgb="FF000000"/>
        <rFont val="Century Gothic"/>
        <family val="2"/>
      </rPr>
      <t xml:space="preserve">above </t>
    </r>
    <r>
      <rPr>
        <sz val="10"/>
        <color rgb="FF3D3D3D"/>
        <rFont val="Century Gothic"/>
        <family val="2"/>
      </rPr>
      <t>their current salary.</t>
    </r>
  </si>
  <si>
    <r>
      <t>·</t>
    </r>
    <r>
      <rPr>
        <sz val="7"/>
        <color rgb="FF000000"/>
        <rFont val="Times New Roman"/>
        <family val="1"/>
      </rPr>
      <t xml:space="preserve">        </t>
    </r>
    <r>
      <rPr>
        <sz val="10"/>
        <color rgb="FF3D3D3D"/>
        <rFont val="Century Gothic"/>
        <family val="2"/>
      </rPr>
      <t>The employee remains at their current classification and pay rate and receives the additional compensation as a recurring out-of-class payment (up to 10 percent above their current salary).</t>
    </r>
  </si>
  <si>
    <r>
      <t>·</t>
    </r>
    <r>
      <rPr>
        <sz val="7"/>
        <color rgb="FF000000"/>
        <rFont val="Times New Roman"/>
        <family val="1"/>
      </rPr>
      <t xml:space="preserve">        </t>
    </r>
    <r>
      <rPr>
        <sz val="10"/>
        <color rgb="FF3D3D3D"/>
        <rFont val="Century Gothic"/>
        <family val="2"/>
      </rPr>
      <t>Out-of-class payroll expense is typically charged to the fund center where the vacancy occurs and is covered by the budget of the vacant position via budget transfer.  However alternate funding sources may be identified.</t>
    </r>
  </si>
  <si>
    <r>
      <t>b.</t>
    </r>
    <r>
      <rPr>
        <b/>
        <sz val="7"/>
        <color rgb="FF000000"/>
        <rFont val="Times New Roman"/>
        <family val="1"/>
      </rPr>
      <t xml:space="preserve">     </t>
    </r>
    <r>
      <rPr>
        <b/>
        <sz val="10"/>
        <color rgb="FF000000"/>
        <rFont val="Century Gothic"/>
        <family val="2"/>
      </rPr>
      <t>Interim Appointment</t>
    </r>
  </si>
  <si>
    <r>
      <t>Non-Represented</t>
    </r>
    <r>
      <rPr>
        <sz val="10"/>
        <color rgb="FF000000"/>
        <rFont val="Century Gothic"/>
        <family val="2"/>
      </rPr>
      <t xml:space="preserve"> – A non-represented</t>
    </r>
    <r>
      <rPr>
        <sz val="10"/>
        <color rgb="FF3D3D3D"/>
        <rFont val="Century Gothic"/>
        <family val="2"/>
      </rPr>
      <t xml:space="preserve"> employee, who is temporarily appointed 100% to a position of higher-level work and outside of their regular duties, may receive additional temporary compensation in addition to their current salary.  </t>
    </r>
  </si>
  <si>
    <r>
      <t>1.</t>
    </r>
    <r>
      <rPr>
        <b/>
        <sz val="7"/>
        <color rgb="FF000000"/>
        <rFont val="Times New Roman"/>
        <family val="1"/>
      </rPr>
      <t xml:space="preserve">      </t>
    </r>
    <r>
      <rPr>
        <sz val="10"/>
        <color rgb="FF3D3D3D"/>
        <rFont val="Century Gothic"/>
        <family val="2"/>
      </rPr>
      <t>The employee will be moved to a temporary (with benefits) interim position in the fund center where the vacancy has occurred.  </t>
    </r>
  </si>
  <si>
    <r>
      <t>2.</t>
    </r>
    <r>
      <rPr>
        <b/>
        <sz val="7"/>
        <color rgb="FF000000"/>
        <rFont val="Times New Roman"/>
        <family val="1"/>
      </rPr>
      <t xml:space="preserve">      </t>
    </r>
    <r>
      <rPr>
        <sz val="10"/>
        <color rgb="FF3D3D3D"/>
        <rFont val="Century Gothic"/>
        <family val="2"/>
      </rPr>
      <t>The employee will remain at their current classification and pay rate and receive additional compensation as a recurring out-of-class payment (equal to the minimum of the higher-grade level or up to 15% above their current salary).  </t>
    </r>
  </si>
  <si>
    <r>
      <t>3.</t>
    </r>
    <r>
      <rPr>
        <b/>
        <sz val="7"/>
        <color rgb="FF000000"/>
        <rFont val="Times New Roman"/>
        <family val="1"/>
      </rPr>
      <t xml:space="preserve">      </t>
    </r>
    <r>
      <rPr>
        <sz val="10"/>
        <color rgb="FF3D3D3D"/>
        <rFont val="Century Gothic"/>
        <family val="2"/>
      </rPr>
      <t>Both the interim salary and out-of-class payment will be covered by the budget of the vacant position of the appointment via budget transfer.</t>
    </r>
  </si>
  <si>
    <r>
      <t xml:space="preserve">Faculty </t>
    </r>
    <r>
      <rPr>
        <sz val="10"/>
        <color rgb="FF3D3D3D"/>
        <rFont val="Century Gothic"/>
        <family val="2"/>
      </rPr>
      <t>– A faculty employee who is temporarily appointed 100% to a non-represented position of higher-level work may receive additional temporary compensation over their current salary. </t>
    </r>
  </si>
  <si>
    <r>
      <t>·</t>
    </r>
    <r>
      <rPr>
        <sz val="7"/>
        <color rgb="FF000000"/>
        <rFont val="Times New Roman"/>
        <family val="1"/>
      </rPr>
      <t xml:space="preserve">        </t>
    </r>
    <r>
      <rPr>
        <sz val="10"/>
        <color rgb="FF3D3D3D"/>
        <rFont val="Century Gothic"/>
        <family val="2"/>
      </rPr>
      <t>Salaries for faculty in interim non-represented positions are determined by first annualizing their 9-month faculty salary. Next, a determination must be made as to whether the annualized salary falls within the range for the position being filled:</t>
    </r>
  </si>
  <si>
    <r>
      <t>·</t>
    </r>
    <r>
      <rPr>
        <sz val="7"/>
        <color rgb="FF000000"/>
        <rFont val="Times New Roman"/>
        <family val="1"/>
      </rPr>
      <t xml:space="preserve">        </t>
    </r>
    <r>
      <rPr>
        <sz val="10"/>
        <color rgb="FF3D3D3D"/>
        <rFont val="Century Gothic"/>
        <family val="2"/>
      </rPr>
      <t xml:space="preserve">If the annualized salary is below the minimum of the range, place their salary at that minimum. If they are above the maximum for the range, place them at the maximum. </t>
    </r>
  </si>
  <si>
    <r>
      <t>·</t>
    </r>
    <r>
      <rPr>
        <sz val="7"/>
        <color rgb="FF000000"/>
        <rFont val="Times New Roman"/>
        <family val="1"/>
      </rPr>
      <t xml:space="preserve">        </t>
    </r>
    <r>
      <rPr>
        <sz val="10"/>
        <color rgb="FF3D3D3D"/>
        <rFont val="Century Gothic"/>
        <family val="2"/>
      </rPr>
      <t>If their annualized salary falls within the range for the job, place them at the annualized salary. Additionally, up to 15% may be added to their initial annualized salary as long as their final salary is still within the range.     </t>
    </r>
  </si>
  <si>
    <r>
      <t>·</t>
    </r>
    <r>
      <rPr>
        <sz val="7"/>
        <color rgb="FF000000"/>
        <rFont val="Times New Roman"/>
        <family val="1"/>
      </rPr>
      <t xml:space="preserve">        </t>
    </r>
    <r>
      <rPr>
        <sz val="10"/>
        <color rgb="FF3D3D3D"/>
        <rFont val="Century Gothic"/>
        <family val="2"/>
      </rPr>
      <t>The employee will be moved to a temporary interim faculty position (to retain benefits) in the fund center of the vacant position they have been appointed to.  </t>
    </r>
  </si>
  <si>
    <r>
      <t>·</t>
    </r>
    <r>
      <rPr>
        <sz val="7"/>
        <color rgb="FF000000"/>
        <rFont val="Times New Roman"/>
        <family val="1"/>
      </rPr>
      <t xml:space="preserve">        </t>
    </r>
    <r>
      <rPr>
        <sz val="10"/>
        <color rgb="FF3D3D3D"/>
        <rFont val="Century Gothic"/>
        <family val="2"/>
      </rPr>
      <t>The employee will remain at their current classification and pay rate and receive the additional compensation as a recurring out-of-class payment.   Both the interim salary and out-of-class payment will be covered by the budget of the vacant position of the appointment via budget transfer.</t>
    </r>
  </si>
  <si>
    <r>
      <t>2.</t>
    </r>
    <r>
      <rPr>
        <b/>
        <sz val="7"/>
        <color rgb="FF333333"/>
        <rFont val="Times New Roman"/>
        <family val="1"/>
      </rPr>
      <t xml:space="preserve">     </t>
    </r>
    <r>
      <rPr>
        <b/>
        <sz val="11"/>
        <color rgb="FF333333"/>
        <rFont val="Century Gothic"/>
        <family val="2"/>
      </rPr>
      <t>Select the appropriate Application Request Type:</t>
    </r>
  </si>
  <si>
    <r>
      <t>a.</t>
    </r>
    <r>
      <rPr>
        <b/>
        <sz val="7"/>
        <color rgb="FF333333"/>
        <rFont val="Times New Roman"/>
        <family val="1"/>
      </rPr>
      <t xml:space="preserve">     </t>
    </r>
    <r>
      <rPr>
        <b/>
        <sz val="10"/>
        <color rgb="FF333333"/>
        <rFont val="Century Gothic"/>
        <family val="2"/>
      </rPr>
      <t xml:space="preserve">New </t>
    </r>
    <r>
      <rPr>
        <sz val="10"/>
        <color rgb="FF333333"/>
        <rFont val="Century Gothic"/>
        <family val="2"/>
      </rPr>
      <t xml:space="preserve">- If the employee has not previously filled the role in an interim or out-of-class capacity.  </t>
    </r>
  </si>
  <si>
    <r>
      <t>b.</t>
    </r>
    <r>
      <rPr>
        <b/>
        <sz val="7"/>
        <color rgb="FF333333"/>
        <rFont val="Times New Roman"/>
        <family val="1"/>
      </rPr>
      <t xml:space="preserve">     </t>
    </r>
    <r>
      <rPr>
        <b/>
        <sz val="10"/>
        <color rgb="FF333333"/>
        <rFont val="Century Gothic"/>
        <family val="2"/>
      </rPr>
      <t>Renewa</t>
    </r>
    <r>
      <rPr>
        <sz val="10"/>
        <color rgb="FF333333"/>
        <rFont val="Century Gothic"/>
        <family val="2"/>
      </rPr>
      <t>l - If the employee has previously filled the roll in an interim or out-of-class capacity which requires an extension</t>
    </r>
  </si>
  <si>
    <r>
      <t>3.</t>
    </r>
    <r>
      <rPr>
        <b/>
        <sz val="7"/>
        <color rgb="FF333333"/>
        <rFont val="Times New Roman"/>
        <family val="1"/>
      </rPr>
      <t xml:space="preserve">     </t>
    </r>
    <r>
      <rPr>
        <b/>
        <sz val="11"/>
        <color rgb="FF333333"/>
        <rFont val="Century Gothic"/>
        <family val="2"/>
      </rPr>
      <t>Select the appropriate bargaining unit from the dropdown menu:</t>
    </r>
  </si>
  <si>
    <r>
      <t>a.</t>
    </r>
    <r>
      <rPr>
        <b/>
        <sz val="7"/>
        <color rgb="FF333333"/>
        <rFont val="Times New Roman"/>
        <family val="1"/>
      </rPr>
      <t xml:space="preserve">     </t>
    </r>
    <r>
      <rPr>
        <b/>
        <sz val="10"/>
        <color rgb="FF333333"/>
        <rFont val="Century Gothic"/>
        <family val="2"/>
      </rPr>
      <t>Non-represented</t>
    </r>
  </si>
  <si>
    <r>
      <t>b.</t>
    </r>
    <r>
      <rPr>
        <b/>
        <sz val="7"/>
        <color rgb="FF333333"/>
        <rFont val="Times New Roman"/>
        <family val="1"/>
      </rPr>
      <t xml:space="preserve">     </t>
    </r>
    <r>
      <rPr>
        <b/>
        <sz val="10"/>
        <color rgb="FF333333"/>
        <rFont val="Century Gothic"/>
        <family val="2"/>
      </rPr>
      <t>APSCUF</t>
    </r>
  </si>
  <si>
    <t>Other bargaining units are not available for selection at this time.</t>
  </si>
  <si>
    <r>
      <t>4.</t>
    </r>
    <r>
      <rPr>
        <b/>
        <sz val="7"/>
        <color rgb="FF333333"/>
        <rFont val="Times New Roman"/>
        <family val="1"/>
      </rPr>
      <t xml:space="preserve">     </t>
    </r>
    <r>
      <rPr>
        <b/>
        <sz val="11"/>
        <color rgb="FF333333"/>
        <rFont val="Century Gothic"/>
        <family val="2"/>
      </rPr>
      <t>Enter the name of the employee to receive out-of-class pay.</t>
    </r>
  </si>
  <si>
    <r>
      <t>5.</t>
    </r>
    <r>
      <rPr>
        <b/>
        <sz val="7"/>
        <color rgb="FF333333"/>
        <rFont val="Times New Roman"/>
        <family val="1"/>
      </rPr>
      <t xml:space="preserve">     </t>
    </r>
    <r>
      <rPr>
        <b/>
        <sz val="11"/>
        <color rgb="FF333333"/>
        <rFont val="Century Gothic"/>
        <family val="2"/>
      </rPr>
      <t>Enter the begin and end dates of the assignment.</t>
    </r>
  </si>
  <si>
    <t>Retroactive dates may be entered.</t>
  </si>
  <si>
    <r>
      <t>6.</t>
    </r>
    <r>
      <rPr>
        <b/>
        <sz val="7"/>
        <rFont val="Times New Roman"/>
        <family val="1"/>
      </rPr>
      <t xml:space="preserve">     </t>
    </r>
    <r>
      <rPr>
        <b/>
        <sz val="11"/>
        <rFont val="Century Gothic"/>
        <family val="2"/>
      </rPr>
      <t>Complete the fields listed under the Current Position and the Position being Back Filled sections.</t>
    </r>
    <r>
      <rPr>
        <sz val="11"/>
        <rFont val="Century Gothic"/>
        <family val="2"/>
      </rPr>
      <t xml:space="preserve"> </t>
    </r>
  </si>
  <si>
    <t>Note: The position being back filled section would only be completed in the case of an interim assignment. If it’s simply an out-of-class assignment, this section should be left blank.</t>
  </si>
  <si>
    <r>
      <t>a.</t>
    </r>
    <r>
      <rPr>
        <b/>
        <sz val="7"/>
        <rFont val="Times New Roman"/>
        <family val="1"/>
      </rPr>
      <t xml:space="preserve">     </t>
    </r>
    <r>
      <rPr>
        <sz val="10"/>
        <rFont val="Century Gothic"/>
        <family val="2"/>
      </rPr>
      <t>Salary Grade fields are dropdown menu selections. For faculty filling an interim Non-Representative assignment, please leave the salary grade under the current position section blank (the salary grade information under the position being back filled section must still be selected).</t>
    </r>
  </si>
  <si>
    <r>
      <t>b.</t>
    </r>
    <r>
      <rPr>
        <b/>
        <sz val="7"/>
        <rFont val="Times New Roman"/>
        <family val="1"/>
      </rPr>
      <t xml:space="preserve">     </t>
    </r>
    <r>
      <rPr>
        <sz val="10"/>
        <rFont val="Century Gothic"/>
        <family val="2"/>
      </rPr>
      <t>Provide both the SAP and CMS numbers for each section.</t>
    </r>
  </si>
  <si>
    <r>
      <t>c.</t>
    </r>
    <r>
      <rPr>
        <b/>
        <sz val="7"/>
        <rFont val="Times New Roman"/>
        <family val="1"/>
      </rPr>
      <t xml:space="preserve">     </t>
    </r>
    <r>
      <rPr>
        <sz val="10"/>
        <rFont val="Century Gothic"/>
        <family val="2"/>
      </rPr>
      <t>Provide the current position title and the position being back filled title.</t>
    </r>
  </si>
  <si>
    <r>
      <t>d.</t>
    </r>
    <r>
      <rPr>
        <b/>
        <sz val="7"/>
        <rFont val="Times New Roman"/>
        <family val="1"/>
      </rPr>
      <t xml:space="preserve">     </t>
    </r>
    <r>
      <rPr>
        <sz val="10"/>
        <rFont val="Century Gothic"/>
        <family val="2"/>
      </rPr>
      <t>Provide the department for both the current position and the position being back filled.</t>
    </r>
  </si>
  <si>
    <r>
      <t>e.</t>
    </r>
    <r>
      <rPr>
        <b/>
        <sz val="7"/>
        <rFont val="Times New Roman"/>
        <family val="1"/>
      </rPr>
      <t xml:space="preserve">     </t>
    </r>
    <r>
      <rPr>
        <sz val="10"/>
        <rFont val="Century Gothic"/>
        <family val="2"/>
      </rPr>
      <t>Select the fund center from the dropdown menus for both the current position and the position being back filled.</t>
    </r>
  </si>
  <si>
    <r>
      <t>7.</t>
    </r>
    <r>
      <rPr>
        <b/>
        <sz val="7"/>
        <rFont val="Times New Roman"/>
        <family val="1"/>
      </rPr>
      <t xml:space="preserve">     </t>
    </r>
    <r>
      <rPr>
        <b/>
        <sz val="11"/>
        <rFont val="Century Gothic"/>
        <family val="2"/>
      </rPr>
      <t>Provide information for the Temporary Increase</t>
    </r>
  </si>
  <si>
    <r>
      <t>a.</t>
    </r>
    <r>
      <rPr>
        <b/>
        <sz val="7"/>
        <rFont val="Times New Roman"/>
        <family val="1"/>
      </rPr>
      <t xml:space="preserve">    </t>
    </r>
    <r>
      <rPr>
        <b/>
        <sz val="11"/>
        <rFont val="Century Gothic"/>
        <family val="2"/>
      </rPr>
      <t>Temporary Increase (Non-Faculty only)</t>
    </r>
  </si>
  <si>
    <r>
      <t xml:space="preserve">                                                  </t>
    </r>
    <r>
      <rPr>
        <b/>
        <sz val="11"/>
        <rFont val="Century Gothic"/>
        <family val="2"/>
      </rPr>
      <t>i.</t>
    </r>
    <r>
      <rPr>
        <b/>
        <sz val="7"/>
        <rFont val="Times New Roman"/>
        <family val="1"/>
      </rPr>
      <t xml:space="preserve">     </t>
    </r>
    <r>
      <rPr>
        <sz val="10"/>
        <rFont val="Century Gothic"/>
        <family val="2"/>
      </rPr>
      <t>Provide the employee’s current annual 26.08 salary.</t>
    </r>
  </si>
  <si>
    <r>
      <t xml:space="preserve">                                                 </t>
    </r>
    <r>
      <rPr>
        <b/>
        <sz val="11"/>
        <rFont val="Century Gothic"/>
        <family val="2"/>
      </rPr>
      <t>ii.</t>
    </r>
    <r>
      <rPr>
        <b/>
        <sz val="7"/>
        <rFont val="Times New Roman"/>
        <family val="1"/>
      </rPr>
      <t xml:space="preserve">     </t>
    </r>
    <r>
      <rPr>
        <sz val="10"/>
        <rFont val="Century Gothic"/>
        <family val="2"/>
      </rPr>
      <t>Provide the % increase the employee is to receive as a result of the assignment.</t>
    </r>
  </si>
  <si>
    <r>
      <t>b.</t>
    </r>
    <r>
      <rPr>
        <b/>
        <sz val="7"/>
        <rFont val="Times New Roman"/>
        <family val="1"/>
      </rPr>
      <t xml:space="preserve">    </t>
    </r>
    <r>
      <rPr>
        <b/>
        <sz val="11"/>
        <rFont val="Century Gothic"/>
        <family val="2"/>
      </rPr>
      <t>Temporary Increase (Faculty only)</t>
    </r>
  </si>
  <si>
    <r>
      <t xml:space="preserve">                                                  </t>
    </r>
    <r>
      <rPr>
        <b/>
        <sz val="11"/>
        <rFont val="Century Gothic"/>
        <family val="2"/>
      </rPr>
      <t>i.</t>
    </r>
    <r>
      <rPr>
        <b/>
        <sz val="7"/>
        <rFont val="Times New Roman"/>
        <family val="1"/>
      </rPr>
      <t xml:space="preserve">     </t>
    </r>
    <r>
      <rPr>
        <sz val="10"/>
        <rFont val="Century Gothic"/>
        <family val="2"/>
      </rPr>
      <t>Provide the current annual salary (based on their current rank and step).</t>
    </r>
  </si>
  <si>
    <r>
      <t xml:space="preserve">                                                 </t>
    </r>
    <r>
      <rPr>
        <b/>
        <sz val="11"/>
        <rFont val="Century Gothic"/>
        <family val="2"/>
      </rPr>
      <t>ii.</t>
    </r>
    <r>
      <rPr>
        <b/>
        <sz val="7"/>
        <rFont val="Times New Roman"/>
        <family val="1"/>
      </rPr>
      <t xml:space="preserve">     </t>
    </r>
    <r>
      <rPr>
        <sz val="10"/>
        <rFont val="Century Gothic"/>
        <family val="2"/>
      </rPr>
      <t>Provide the proposed interim salary for the assignment.</t>
    </r>
  </si>
  <si>
    <t>Guidance on Temporary Out-of-Class Compensation</t>
  </si>
  <si>
    <r>
      <t>·</t>
    </r>
    <r>
      <rPr>
        <sz val="7"/>
        <color rgb="FF333333"/>
        <rFont val="Times New Roman"/>
        <family val="1"/>
      </rPr>
      <t xml:space="preserve">        </t>
    </r>
    <r>
      <rPr>
        <sz val="10"/>
        <color rgb="FF333333"/>
        <rFont val="Century Gothic"/>
        <family val="2"/>
      </rPr>
      <t>Manager interim appointments (where the employee is appointed 100% to a position of higher-level work) are capped at 15% increase above their current salary.</t>
    </r>
  </si>
  <si>
    <r>
      <t>·</t>
    </r>
    <r>
      <rPr>
        <sz val="7"/>
        <color rgb="FF333333"/>
        <rFont val="Times New Roman"/>
        <family val="1"/>
      </rPr>
      <t xml:space="preserve">        </t>
    </r>
    <r>
      <rPr>
        <sz val="10"/>
        <color rgb="FF333333"/>
        <rFont val="Century Gothic"/>
        <family val="2"/>
      </rPr>
      <t>Manager out-of-class assignments (where employees retain their current duties 100% and are temporarily assigned additional responsibilities) are capped at 10% increase above current salary.</t>
    </r>
  </si>
  <si>
    <r>
      <t>·</t>
    </r>
    <r>
      <rPr>
        <sz val="7"/>
        <color rgb="FF333333"/>
        <rFont val="Times New Roman"/>
        <family val="1"/>
      </rPr>
      <t xml:space="preserve">        </t>
    </r>
    <r>
      <rPr>
        <sz val="10"/>
        <color rgb="FF333333"/>
        <rFont val="Century Gothic"/>
        <family val="2"/>
      </rPr>
      <t>Faculty Interim Manager (APSCUF) appointments – please refer to the calculation below.</t>
    </r>
  </si>
  <si>
    <t>Upon completion of Section I, the employee’s immediate supervisor should sign and date the request.</t>
  </si>
  <si>
    <t>In the case of Interim Assignments, please route the form to the Office of Employee &amp; Labor Relations (send via email to LaborRelations@wcupa.edu). For Out-of-Class Assignments, please route to the divisional Budget Manager so they can complete their review.</t>
  </si>
  <si>
    <t>Section 2: Office of Employee &amp; Labor Relations</t>
  </si>
  <si>
    <r>
      <t>1.</t>
    </r>
    <r>
      <rPr>
        <b/>
        <sz val="7"/>
        <rFont val="Times New Roman"/>
        <family val="1"/>
      </rPr>
      <t xml:space="preserve">      </t>
    </r>
    <r>
      <rPr>
        <sz val="10"/>
        <rFont val="Century Gothic"/>
        <family val="2"/>
      </rPr>
      <t xml:space="preserve">This section should be completed by E&amp;LR staff in the case of Interim Assignments only to ensure that the grade level of the assignment and proposed temporary increase are appropriate and within the guidelines established. </t>
    </r>
  </si>
  <si>
    <r>
      <t>2.</t>
    </r>
    <r>
      <rPr>
        <b/>
        <sz val="7"/>
        <rFont val="Times New Roman"/>
        <family val="1"/>
      </rPr>
      <t xml:space="preserve">      </t>
    </r>
    <r>
      <rPr>
        <sz val="10"/>
        <rFont val="Century Gothic"/>
        <family val="2"/>
      </rPr>
      <t>E&amp;LR staff will check either the Approve or Deny box. In the case of a Deny selection, E&amp;LR staff should add comments explaining the rationale for the Deny decision.</t>
    </r>
  </si>
  <si>
    <r>
      <t>3.</t>
    </r>
    <r>
      <rPr>
        <b/>
        <sz val="7"/>
        <rFont val="Times New Roman"/>
        <family val="1"/>
      </rPr>
      <t xml:space="preserve">      </t>
    </r>
    <r>
      <rPr>
        <sz val="10"/>
        <rFont val="Century Gothic"/>
        <family val="2"/>
      </rPr>
      <t>Upon completion of the review, E&amp;LR staff should sign/date their section and then forward to the divisional Budget Manager for completion of Section 3.</t>
    </r>
  </si>
  <si>
    <t>Section 3: Division Budget Review / Funding Information</t>
  </si>
  <si>
    <r>
      <t>1.</t>
    </r>
    <r>
      <rPr>
        <b/>
        <sz val="7"/>
        <rFont val="Times New Roman"/>
        <family val="1"/>
      </rPr>
      <t xml:space="preserve">      </t>
    </r>
    <r>
      <rPr>
        <sz val="10"/>
        <rFont val="Century Gothic"/>
        <family val="2"/>
      </rPr>
      <t>Provide the SAP position/pool # that will be the source of funding for the request or explain any alternate source of funding in the comments box.</t>
    </r>
  </si>
  <si>
    <r>
      <t>2.</t>
    </r>
    <r>
      <rPr>
        <b/>
        <sz val="7"/>
        <rFont val="Times New Roman"/>
        <family val="1"/>
      </rPr>
      <t xml:space="preserve">      </t>
    </r>
    <r>
      <rPr>
        <sz val="10"/>
        <rFont val="Century Gothic"/>
        <family val="2"/>
      </rPr>
      <t>Provide the SAP position/pool # that will be funded.</t>
    </r>
  </si>
  <si>
    <r>
      <t>3.</t>
    </r>
    <r>
      <rPr>
        <b/>
        <sz val="7"/>
        <rFont val="Times New Roman"/>
        <family val="1"/>
      </rPr>
      <t xml:space="preserve">      </t>
    </r>
    <r>
      <rPr>
        <sz val="10"/>
        <rFont val="Century Gothic"/>
        <family val="2"/>
      </rPr>
      <t>Select the appropriate retirement plan from the pulldown menu. This will be used in the benefits calculation shown below. If unsure as to what selection should be made, please reach out to the Budget Office.</t>
    </r>
  </si>
  <si>
    <r>
      <t>4.</t>
    </r>
    <r>
      <rPr>
        <b/>
        <sz val="7"/>
        <rFont val="Times New Roman"/>
        <family val="1"/>
      </rPr>
      <t xml:space="preserve">      </t>
    </r>
    <r>
      <rPr>
        <sz val="10"/>
        <rFont val="Century Gothic"/>
        <family val="2"/>
      </rPr>
      <t>Select the appropriate Fiscal Year(s) that apply from the pulldown menus. For example, if the out-of-class assignment is crossing two fiscal years, a selection in Year 1 and Year 2 should be made. In the rare instance that the assignment will cross three fiscal years, a selection should be made in Year 3.</t>
    </r>
  </si>
  <si>
    <r>
      <t>5.</t>
    </r>
    <r>
      <rPr>
        <b/>
        <sz val="7"/>
        <rFont val="Times New Roman"/>
        <family val="1"/>
      </rPr>
      <t xml:space="preserve">      </t>
    </r>
    <r>
      <rPr>
        <sz val="10"/>
        <rFont val="Century Gothic"/>
        <family val="2"/>
      </rPr>
      <t>The Funding Comments section box is for the Budget Manager to include any information pertinent to funding sources (for example, if using operating dollars to fund the out-of-class assignment, this would be the space to state that).</t>
    </r>
  </si>
  <si>
    <r>
      <t>6.</t>
    </r>
    <r>
      <rPr>
        <b/>
        <sz val="7"/>
        <rFont val="Times New Roman"/>
        <family val="1"/>
      </rPr>
      <t xml:space="preserve">      </t>
    </r>
    <r>
      <rPr>
        <sz val="10"/>
        <rFont val="Century Gothic"/>
        <family val="2"/>
      </rPr>
      <t>Once the Division Budget Review section is completed, the Budget Manager should sign and date the section before forwarding to the Budget Office for their review/action. Any pertinent attachments (for example, the hiring letter for APSCUF employees) should also be attached.</t>
    </r>
  </si>
  <si>
    <t>Note: Once the retirement and fiscal year selections are made, the Salary and Benefits calculations will auto-populate. Please do not enter information in this section.</t>
  </si>
  <si>
    <t>Section 4: Budget Office Action</t>
  </si>
  <si>
    <t>This section is for the Budget Office only. Upon review, the Budget Office may add comments clarifying the action to be taken ahead of the final processing of the request by Human Resources and/or Payroll. Upon completion of their review, the document will be signed and dated by the reviewer.</t>
  </si>
  <si>
    <t>Section 5: Administrative Approval</t>
  </si>
  <si>
    <t>This section is only for the rare instance where a request might require Executive level approval, specifically by the Executive Vice President. Typically, this section will be skipped, and the form will be routed to Human Resources/Payroll for final processing.</t>
  </si>
  <si>
    <t>Section 6: Comments</t>
  </si>
  <si>
    <t>This section is available for anyone touching the form who needs to add information that might be relevant to the request.</t>
  </si>
  <si>
    <t>Section 7: Human Resources Processing</t>
  </si>
  <si>
    <t>This section is for the establishment of interim assignments only. Upon receipt of the form, Human Resources will need to:</t>
  </si>
  <si>
    <r>
      <t>1.</t>
    </r>
    <r>
      <rPr>
        <b/>
        <sz val="7"/>
        <color rgb="FF333333"/>
        <rFont val="Times New Roman"/>
        <family val="1"/>
      </rPr>
      <t xml:space="preserve">      </t>
    </r>
    <r>
      <rPr>
        <sz val="10"/>
        <color rgb="FF333333"/>
        <rFont val="Century Gothic"/>
        <family val="2"/>
      </rPr>
      <t>Establish an interim position number; the new position number should be entered in the space provided.</t>
    </r>
  </si>
  <si>
    <r>
      <t>2.</t>
    </r>
    <r>
      <rPr>
        <b/>
        <sz val="7"/>
        <color rgb="FF333333"/>
        <rFont val="Times New Roman"/>
        <family val="1"/>
      </rPr>
      <t xml:space="preserve">      </t>
    </r>
    <r>
      <rPr>
        <sz val="10"/>
        <color rgb="FF333333"/>
        <rFont val="Century Gothic"/>
        <family val="2"/>
      </rPr>
      <t>Upon completion of the request by Human Resources, the individual who processed the request should sign/date in the spaces provided.</t>
    </r>
  </si>
  <si>
    <t>Upon completion of Section 7, Human Resources should forward to Payroll for final processing.</t>
  </si>
  <si>
    <t>Section 8: Payroll Processing</t>
  </si>
  <si>
    <t xml:space="preserve"> After Payroll enters the requested out-of-class pay, they will need to:</t>
  </si>
  <si>
    <r>
      <t>1.</t>
    </r>
    <r>
      <rPr>
        <b/>
        <sz val="7"/>
        <color rgb="FF333333"/>
        <rFont val="Times New Roman"/>
        <family val="1"/>
      </rPr>
      <t xml:space="preserve">      </t>
    </r>
    <r>
      <rPr>
        <sz val="10"/>
        <color rgb="FF333333"/>
        <rFont val="Century Gothic"/>
        <family val="2"/>
      </rPr>
      <t>Provide the pay period end date that the request was processed in (i.e., the pay period end date that the employee will see the adjustment in their pay).</t>
    </r>
  </si>
  <si>
    <r>
      <t>2.</t>
    </r>
    <r>
      <rPr>
        <b/>
        <sz val="7"/>
        <color rgb="FF333333"/>
        <rFont val="Times New Roman"/>
        <family val="1"/>
      </rPr>
      <t xml:space="preserve">      </t>
    </r>
    <r>
      <rPr>
        <sz val="10"/>
        <color rgb="FF333333"/>
        <rFont val="Century Gothic"/>
        <family val="2"/>
      </rPr>
      <t>Upon completion of the request by Payroll, the individual who processed the request should sign/date in the spaces provided.</t>
    </r>
  </si>
  <si>
    <t>Upon completion of Section 8, Payroll is to send a copy of the completed form back to the Budget Office. The Budget Office will then save a pdf copy of the form to the SharePoint library.</t>
  </si>
  <si>
    <t>Section 9: Post Payroll Processing Action</t>
  </si>
  <si>
    <t>This section is only to be completed if the original requested action is to be canceled (post processing). Upon notification to Payroll that the action is to be canceled, Payroll would indicate the effective date of the cancelation and provide comments explaining the need for the cancelation. When finished, Payroll will then forward a copy of the updated form back to the Budget Office who will then save an updated pdf copy of the form to the SharePoint library.</t>
  </si>
  <si>
    <t>Help</t>
  </si>
  <si>
    <t>If you need assistance, please contact either your Budget Manager or the Budget Office (budoff@wcupa.edu).</t>
  </si>
  <si>
    <r>
      <t>1.</t>
    </r>
    <r>
      <rPr>
        <b/>
        <sz val="7"/>
        <rFont val="Times New Roman"/>
        <family val="1"/>
      </rPr>
      <t xml:space="preserve">     </t>
    </r>
    <r>
      <rPr>
        <b/>
        <sz val="11"/>
        <rFont val="Century Gothic"/>
        <family val="2"/>
      </rPr>
      <t>Supervisor Approval</t>
    </r>
  </si>
  <si>
    <t xml:space="preserve">Select SAP Fund Center (dropdown list), Updated as of: </t>
  </si>
  <si>
    <t>7511001400 - Director of Sustainability - Flamm,Bradley - SUN</t>
  </si>
  <si>
    <t>7511002005 - Institutional Research - Yannick,Lisa - ISR</t>
  </si>
  <si>
    <t>7511002020 - AVP of Enrollment Management - Santivasci,Joseph - ENR</t>
  </si>
  <si>
    <t>7511002023 - Admissions - Matt,Erica - ADM</t>
  </si>
  <si>
    <t>7511002115 - Chemistry - Azam,Mahrukh - CHE</t>
  </si>
  <si>
    <t>7511002121 - Computer Science - Burns,Richard - CSC</t>
  </si>
  <si>
    <t>7511002130 - Earth and Space Sciences - Bosbyshell,Howell - ESC</t>
  </si>
  <si>
    <t>7511002133 - History - Kodosky,Robert - HIS</t>
  </si>
  <si>
    <t>7511002142 - Physics - Waite,Matthew - PHY</t>
  </si>
  <si>
    <t>7511002150 - Biomedical Engineering - Huang,Zhongping - BMG</t>
  </si>
  <si>
    <t>7511002169 - Ethnic Studies - Ceballos,Miguel - ETH</t>
  </si>
  <si>
    <t>7511002181 - Pre-Medical Program - Donze-Reiner,Teresa - MED</t>
  </si>
  <si>
    <t>7511002200 - Dean - Business &amp; Public Management - Leach,Evan - SBA</t>
  </si>
  <si>
    <t>7511002220 - Economics And Finance - Kelly,Kyle - ECO</t>
  </si>
  <si>
    <t>7511002225 - Geography &amp; Planning - Coutu,Gary - GEO</t>
  </si>
  <si>
    <t>7511002230 - Management - Zhu,Xiaowei - MGT</t>
  </si>
  <si>
    <t>7511002235 - Marketing - Wang,Yong - MKT</t>
  </si>
  <si>
    <t>7511002240 - Political Science - Stangl,Chris - GVT</t>
  </si>
  <si>
    <t>7511002250 - Social Work - Graduate - Akbar,Ginneh - SWG</t>
  </si>
  <si>
    <t>7511002280 - Pre-Law Program - Tomkowicz,Sandra - PLP</t>
  </si>
  <si>
    <t>7511002300 - Dean - Education and Social Work - Williams,Desha - SED</t>
  </si>
  <si>
    <t>7511002305 - Educational Foundations - Policy Studies - Elmore,John - SEE</t>
  </si>
  <si>
    <t>7511002315 - Special Education - Adera,Beatrice - EDA</t>
  </si>
  <si>
    <t>7511002320 - Early &amp; Middle Grades Education - Johnson,Karen - EDE</t>
  </si>
  <si>
    <t>7511002325 - Literacy - Santori,Diane - EDR</t>
  </si>
  <si>
    <t>7511002375 - Clinical Experience &amp; Candidate Services - Beaver,Maryann - FIE</t>
  </si>
  <si>
    <t>7511002385 - Secondary Education - Renzi,Laura - SCD</t>
  </si>
  <si>
    <t>7511002400 - Dean - Arts and Humanities - Bacon,Jen - CVA</t>
  </si>
  <si>
    <t>7511002435 - Instrumental Music - Sorrentino,Ralph - APM</t>
  </si>
  <si>
    <t>7511002440 - Music Theory, History, and Composition - Silverman,Adam - MCH</t>
  </si>
  <si>
    <t>7511002500 - Dean - Health Sciences - Heinerichs,Scott - SHS</t>
  </si>
  <si>
    <t>7511002510 - Communicative Disorders - Kim,Sojung - SPP</t>
  </si>
  <si>
    <t>7511002515 - Health - Brenner,James - HEA</t>
  </si>
  <si>
    <t>7511002525 - Kinesiology - Stevens,Craig - HPE</t>
  </si>
  <si>
    <t>7511002530 - Sports Medicine Department - Morrison,Katherine - SPM</t>
  </si>
  <si>
    <t>7511002535 - Nutrition - Karpinski,Christine - NUT</t>
  </si>
  <si>
    <t>7511002946 - Access Services - Library Circulation - Childs,Deirdre - CIR</t>
  </si>
  <si>
    <t>7511002949 - Special Collections - Library - McColl,Ronald - COL</t>
  </si>
  <si>
    <t>7511002954 - Music Library - Sestrick,Timothy - MUS</t>
  </si>
  <si>
    <t>7511002975 - Interpreter Services - Thomas, David - ITR</t>
  </si>
  <si>
    <t>7511002984 - Learning Asst. &amp; Resource Cntr - Manigo,Jocelyn - TUT</t>
  </si>
  <si>
    <t>7511002985 - Supplemental Instruction - Adkins,Tabetha - SUI</t>
  </si>
  <si>
    <t>7511003100 - AVP Finance and Business Services - Small,Brenda - FIN</t>
  </si>
  <si>
    <t>7511003120 - Bursar - Corrado,Colleen - STA</t>
  </si>
  <si>
    <t>7511003218 - Facilities Transportation - Shields,Patricia - TRD</t>
  </si>
  <si>
    <t>7511003220 - Grounds - Braid,Joshua - GRO</t>
  </si>
  <si>
    <t>7511003223 - Grounds - Fields - Braid,Joshua - GFS</t>
  </si>
  <si>
    <t>7511003225 - Grounds - Small Engines - Braid,Joshua - GGR</t>
  </si>
  <si>
    <t>7511003279 - Building Controls - Lattanze,John - HVC</t>
  </si>
  <si>
    <t>7511003300 - Human Resource Services - Helzlsouer,William - PER</t>
  </si>
  <si>
    <t>7511003500 - Public Safety - Stevenson,Ray - POL</t>
  </si>
  <si>
    <t>7511003900 - Internal Review - Orlov,Janice - AUD</t>
  </si>
  <si>
    <t>7511004110 - Student Conduct - Brenner,Christina - SST</t>
  </si>
  <si>
    <t>7511004230 - Career Development - Long,Jennifer - CAR</t>
  </si>
  <si>
    <t>7511004500 - Athletic Director - Beattie,Terence - ATH</t>
  </si>
  <si>
    <t>7511005000 - AVP - Information Services &amp; Technology - Singh,JT - VPI</t>
  </si>
  <si>
    <t>7511005015 - EdTech and User Services - Singh,JT - DAC</t>
  </si>
  <si>
    <t>7511005020 - Enterprise Services - Jerabek,Megan - ADC</t>
  </si>
  <si>
    <t>7511005025 - IT Infrastructure Services - Partridge,Kevin - CMC</t>
  </si>
  <si>
    <t>7511007200 - Alumni &amp; Special Events - Birch,Jenna - ALR</t>
  </si>
  <si>
    <t>7511007300 - Public Relations-Mkting - Per. - Gainer,Nancy - REL</t>
  </si>
  <si>
    <t>7511007400 - Publications - Born,Matthew - PUB</t>
  </si>
  <si>
    <t>7511007410 - Printing &amp; Graphics Personnel - McGuckin,Robert - PGE</t>
  </si>
  <si>
    <t>7511008100 - Budget and Financial Planning - Mates,Ilene - BUF</t>
  </si>
  <si>
    <t>7511011300 - Human Relations - Robinson,Tracey - HUM</t>
  </si>
  <si>
    <t>7511011400 - Gordon Natural Area - Flamm,Bradley - GNB</t>
  </si>
  <si>
    <t>7511012200 - CBPA Copier Account - Leach,Evan - BSD</t>
  </si>
  <si>
    <t>7511012300 - Student Teaching - Williams,Desha - SDE</t>
  </si>
  <si>
    <t>7511012400 - Marching Band - Hanning,Christopher - MBN</t>
  </si>
  <si>
    <t>7511012960 - ADP Bridge Program - Sumr2 - Craig,john - ACM</t>
  </si>
  <si>
    <t>7511013225 - Garage - Motor Pool - Personnel - Braid,Joshua - GMP</t>
  </si>
  <si>
    <t>7511013240 - Purchased Utilities - Lattanze,John - UTL</t>
  </si>
  <si>
    <t>7511013500 - Security Telephones - Stevenson,Ray - SPH</t>
  </si>
  <si>
    <t>7511014500 - Aquatics - Personnel Only - Beattie,Terence - AQU</t>
  </si>
  <si>
    <t>7511017400 - Viewbook - Born,Matthew - VIE</t>
  </si>
  <si>
    <t>7511022300 - Certification &amp; Accreditation - Williams,Desha - ARV</t>
  </si>
  <si>
    <t>7511023100 - Tax Reporting 1098T - Small,B. - TRB</t>
  </si>
  <si>
    <t>7511024500 - Athletic Support - Beattie,Terence - ATD</t>
  </si>
  <si>
    <t>7511025015 - Re-Cap - Singh,JT - RCP</t>
  </si>
  <si>
    <t>7511031300 - Campus Climate - Robinson,Tracey - SOW</t>
  </si>
  <si>
    <t>7511032010 - University Grant Matching Fund - Shah,Vishal - PGM</t>
  </si>
  <si>
    <t>7511032023 - Admissions Recruiting - Matt,Erica - ADI</t>
  </si>
  <si>
    <t>7511033130 - WCU Post Office - Baun,Jeffery - WPO</t>
  </si>
  <si>
    <t>7511034500 - Athletics - Grounds - Beattie,Terence - AGR</t>
  </si>
  <si>
    <t>7511035015 - Computer Operations - Partridge,Kevin - COD</t>
  </si>
  <si>
    <t>7511037300 - WCU Magazine - Gainer,Nancy - MGG</t>
  </si>
  <si>
    <t>7511041000 - Green Campus - Flamm,Bradley - GRN</t>
  </si>
  <si>
    <t>7511041300 - MFC Faculty Initiative - Thames-Taylor,L. - MFC</t>
  </si>
  <si>
    <t>7511047005 - Conference Services - Kurimay,Mary Beth - CFS</t>
  </si>
  <si>
    <t>7511052020 - WCU in Philadelphia - Santivasci,Joseph - WPH</t>
  </si>
  <si>
    <t>7511052029 - Space Management - Jerabek,Megan - SMG</t>
  </si>
  <si>
    <t>7511052100 - Professional Studies - EG - Colgan,Ann - PSA</t>
  </si>
  <si>
    <t>7511052400 - CAH Office Supplies - Bacon,Jen - VPA</t>
  </si>
  <si>
    <t>7511054500 - RAA - Corporate Partnership - Beattie,Terence - RAC</t>
  </si>
  <si>
    <t>7511055015 - Help Desk - User Services - Singh,JT - AIC</t>
  </si>
  <si>
    <t>7511055020 - Web Services - Gainer,Nancy - WES</t>
  </si>
  <si>
    <t>7511062200 - Cottrell Center - Diggin,Patricia - CTL</t>
  </si>
  <si>
    <t>7511062220 - Dean's Match FND FASTR Exercise Habits - Condliffe,Simon - DME</t>
  </si>
  <si>
    <t>7511064500 - Sports Information - Beattie,Terence - SPI</t>
  </si>
  <si>
    <t>7511067005 - Venue Management - Browns,Joshua - AOS</t>
  </si>
  <si>
    <t>7511072100 - Local Business Writing Training Program - Ervin,Margaret - BWT</t>
  </si>
  <si>
    <t>7511072200 - Key Performance Indicator - CBPA - Leach,Evan - KPM</t>
  </si>
  <si>
    <t>7511072300 - Professional Testing Center - Williams,Desha - PTC</t>
  </si>
  <si>
    <t>7511072520 - RN to BSN Program - Schlamb,Cheryl - NUN</t>
  </si>
  <si>
    <t>7511075000 - AVP - IS&amp;T Special Projects - Singh,JT - VPT</t>
  </si>
  <si>
    <t>7511075025 - Computer Operations - Partridge,Kevin - COO</t>
  </si>
  <si>
    <t>7511082500 - CHS Dean - Special Projects - Heinerichs,Scott - HSP</t>
  </si>
  <si>
    <t>7511087000 - Continuing Prof Education and WEDnet PA - Jenkins,Eileen - UAA</t>
  </si>
  <si>
    <t>7511092700 - First Year Experience - Music and Arts - Hanning,Christopher - FYA</t>
  </si>
  <si>
    <t>7511102200 - First Year Experience - Business - Leach,Evan - FYB</t>
  </si>
  <si>
    <t>7511102500 - First Year Experience - Health - Heinerichs,Scott - FYH</t>
  </si>
  <si>
    <t>7511105015 - Digital Media Technology - Singh,JT - DIG</t>
  </si>
  <si>
    <t>7511112300 - First Year Experience - Education - Williams,Desha - FYE</t>
  </si>
  <si>
    <t>7511142010 - Strategic Plan - Research_Sponsored Prgm - Shah,Vishal - STR</t>
  </si>
  <si>
    <t>7511152010 - University Research Funding - Shah,Vishal - RSH</t>
  </si>
  <si>
    <t>7511161300 - Key Performance Indicator - President - Klingensmith,Lynn - KPE</t>
  </si>
  <si>
    <t>7511172100 - Holocaust and Genocide Studies - Bacon,Jen - HGS</t>
  </si>
  <si>
    <t>7511172300 - COE - GBC Building Expense - Williams,Desha - BDG</t>
  </si>
  <si>
    <t>7511175000 - IS&amp;T Discretionary Initiatives - Singh,JT - KPT</t>
  </si>
  <si>
    <t>7511182400 - Faculty Interpreter Services - Bacon,Jen - FIH</t>
  </si>
  <si>
    <t>7511185000 - Information Security - Singh,JT - ISE</t>
  </si>
  <si>
    <t>7511192400 - First Year Experience - Humanities - Bacon,Jen - FYT</t>
  </si>
  <si>
    <t>7511195000 - Project and Relationship Management - Singh,JT - ZRM</t>
  </si>
  <si>
    <t>7511212400 - WRT Support - Bacon,Jen - WRS</t>
  </si>
  <si>
    <t>7511222960 - Psychology Clinic - Pole,Michele - PCL</t>
  </si>
  <si>
    <t>7511262960 - Summer Bridge Program - Rieser-Danner,L - SBP</t>
  </si>
  <si>
    <t>7511405000 - Computing Services Operations - Ed Svcs - Singh,JT - COP</t>
  </si>
  <si>
    <t>7511415000 - Computing Critical Needs - Singh,JT - NEE</t>
  </si>
  <si>
    <t>7511583100 - Student Aid - McIlhenny,Daniel - SAD</t>
  </si>
  <si>
    <t>7511753100 - Central Budget - Shared Services - Murphy,Todd - ISP</t>
  </si>
  <si>
    <t>7511805000 - Info Svcs &amp; Tech - Budget Carryforward - Singh,JT - BCX</t>
  </si>
  <si>
    <t>7511807000 - Advancement - Budget Carryforward - Pavlovich,Mark - BCZ</t>
  </si>
  <si>
    <t>7511912200 - CBPM - Discretionary Investment - Leach,Evan - TDB</t>
  </si>
  <si>
    <t>7511912300 - CESW - Discretionary Investment - Williams,Desha - TDE</t>
  </si>
  <si>
    <t>7511912400 - CAH - Discretionary Investment - Bacon,Jen - TDM</t>
  </si>
  <si>
    <t>7511912500 - CHS - Discretionary Investment - Heinerichs,Scott - TDH</t>
  </si>
  <si>
    <t>7511912700 - SOM - Discretionary Investment - Hanning,Christopher - ZRB</t>
  </si>
  <si>
    <t>7511912970 - Univ College Discretionary Investment - Adkins,Tabetha - DIN</t>
  </si>
  <si>
    <t>7511992127 - PHILA - Languages and Cultures - Amer,Mahmoud - PHU</t>
  </si>
  <si>
    <t>7511992139 - PHILA - Philosophy - Pierlott,Matthew - PHH</t>
  </si>
  <si>
    <t>7511992215 - PHILA Criminal Justice - Brewster,Mary - PHJ</t>
  </si>
  <si>
    <t>7511992230 - PHILA - Management - Zhu,Xiaowei - PHX</t>
  </si>
  <si>
    <t>7511992240 - PHILA - Political Science - Stangl,Chris - PHQ</t>
  </si>
  <si>
    <t>7511992250 - PHILA Social Work Graduate - Akbar,Ginneh - PHW</t>
  </si>
  <si>
    <t>7511992305 - PHILA - Educ Foundations -Policy Studies - Elmore,John - PHD</t>
  </si>
  <si>
    <t>7511992315 - PHILA Special Education - Adera,Beatrice - PHP</t>
  </si>
  <si>
    <t>7511992385 - PHILA - Secondary Education - Renzi,Laura - PSX</t>
  </si>
  <si>
    <t>7511992475 - PHILA Theatre and Dance - Bacon,Jen - PTZ</t>
  </si>
  <si>
    <t>7511992520 - PHILA Nursing - Murray,Debra - NUP</t>
  </si>
  <si>
    <t>7512002200 - Dean - Business &amp; Public Affairs - ES - Leach,Evan - ESB</t>
  </si>
  <si>
    <t>7512002300 - Dean - Education - Ed Services - Williams,Desha - EVC</t>
  </si>
  <si>
    <t>7512002400 - Dean - CAH - ES - Bacon,Jen - ESV</t>
  </si>
  <si>
    <t>7512002500 - Dean - Health Sciences - ES - Heinerichs,Scott - ESH</t>
  </si>
  <si>
    <t>7512801400 - Director of Sustaibability One-Time - Flamm,Bradley - SUO</t>
  </si>
  <si>
    <t>7512804110 - Student Conduct One-Time - Brenner,Christina - ONB</t>
  </si>
  <si>
    <t>7512804220 - Fraternity and Sorority Life One-Time - Jenkins,Cara - ONF</t>
  </si>
  <si>
    <t>7512804500 - Athletic Director One-Time - Beattie,Terence - ONH</t>
  </si>
  <si>
    <t>7512814115 - URM Service Learning One-Time - Jacobson,Seth - URX</t>
  </si>
  <si>
    <t>7512844500 - Athletic Mentoring One-Time - Beattie,Terence - ONI</t>
  </si>
  <si>
    <t>7512992970 - Academic Programs - ES - Personnel Only - Adkins,Tabetha - AES</t>
  </si>
  <si>
    <t>7514092200 - CBPM Staff Development - HD - Leach,Evan - HDY</t>
  </si>
  <si>
    <t>7514092500 - CHS Staff Development - HD - Heinerichs,Scott - HDV</t>
  </si>
  <si>
    <t>7514162400 - CAH Staff Development - HD - Bacon, Jen - HDW</t>
  </si>
  <si>
    <t>7514192300 - CESW Staff Development - HD - Williams,Desha - HDX</t>
  </si>
  <si>
    <t>7515001190 - COVID-19 PDE GEERF Grant - Small, Brenda - PPX</t>
  </si>
  <si>
    <t>7515001598 - COVID CARES CRF Appropriation EG - Small,B. - CRU</t>
  </si>
  <si>
    <t>7515011190 - COVID Testing Lab - Shah,Vishal - PPX</t>
  </si>
  <si>
    <t>7515012115 - SPRC - Sustainability Coordinator - Kolasinski,Kurt - SUS</t>
  </si>
  <si>
    <t>7515012220 - Vanguard Behavioral Health Study - Condliffe,Simon - VBZ</t>
  </si>
  <si>
    <t>7515013100 - COVID-19 CARES Act Funding - Institution - Small,Brenda - VIX</t>
  </si>
  <si>
    <t>7515022100 - Pharm. Prod. Dev. Con. Ed. - Simpson,Thomas - PPD</t>
  </si>
  <si>
    <t>7515023100 - FEMA/PEMA Public Assistance COVID-19 - Small,Brenda - VIY</t>
  </si>
  <si>
    <t>7515042240 - SPRC - Hispanic History Month - Stevenson,Linda - HHM</t>
  </si>
  <si>
    <t>7515042400 - iCAMP - IN - Cooke, Laquana - ICA</t>
  </si>
  <si>
    <t>7515052984 - SPRC - Math Supplemental Inst - Manigo,Jocelyn - MSI</t>
  </si>
  <si>
    <t>7515053300 - COVID-19 Tracking Fund - Small,Brenda - COC</t>
  </si>
  <si>
    <t>7515072300 - Anti-Racism Working Group - Ocean,Mia - ARG</t>
  </si>
  <si>
    <t>7515072500 - Bryn Mawr Contract - Heinerichs,Scott - ZOE</t>
  </si>
  <si>
    <t>7515691300 - WCU Resource Pantry - IN - Williams,Jamie - RPY</t>
  </si>
  <si>
    <t>7515801300 - Inclusive Recreation Initiative - IN - Martinez,Hiram - IRI</t>
  </si>
  <si>
    <t>7515851300 - Rethinking Diversity - IN - Martinez,Hiram - SBY</t>
  </si>
  <si>
    <t>7515891300 - Larry Dowdy Leadership Symposium - IN - Martinez,Hiram - SBT</t>
  </si>
  <si>
    <t>7515901300 - Fac - Staff Diversity Recruit. - Robinson,Tracey - SOY</t>
  </si>
  <si>
    <t>7515902023 - Multicultural Recruiting - Matt,Erica - MSR</t>
  </si>
  <si>
    <t>7515951300 - Lincoln-Douglass Debate - IN - Martin,Geradina - UZC</t>
  </si>
  <si>
    <t>7515981300 - WCU Health Career Academy - IN - Baer,Daniel - UZF</t>
  </si>
  <si>
    <t>7516005054 - Technology Fee (Tech Fee) Budget - TF - Singh,JT - TFB</t>
  </si>
  <si>
    <t>7516162300 - TF - College of Education - Williams,Desha - TFH</t>
  </si>
  <si>
    <t>7516162946 - TF - Library Circulation - Childs,Deirdre - TFJ</t>
  </si>
  <si>
    <t>7516165000 - Tech Fee Personnel - TF - Singh,JT - TFX</t>
  </si>
  <si>
    <t>7516165015 - TF - EdTech and User Services - Singh,JT - TFC</t>
  </si>
  <si>
    <t>7516165020 - TF - Enterprise Services - Singh,JT - TFE</t>
  </si>
  <si>
    <t>7516165021 - TF - Web Services - Gainer,Nancy - TFY</t>
  </si>
  <si>
    <t>7516165025 - TF - IT Infrastructure Services - Partridge,Kevin - TFG</t>
  </si>
  <si>
    <t>7517011400 - WCU Bike Share Program - Flamm,Bradley - BIK</t>
  </si>
  <si>
    <t>7517012020 - Continuing Professional Education - SS - Jenkins,Eileen - CPF</t>
  </si>
  <si>
    <t>7517012118 - Middle School DNA Workshops - Boyle,Michael - MDW</t>
  </si>
  <si>
    <t>7517012320 - International Ambassador Fund - Johnson,Karen - IAP</t>
  </si>
  <si>
    <t>7517012962 - Business Technology Center - SS - Scanlon,Robert - GCT</t>
  </si>
  <si>
    <t>7517013000 - IDC - Finance, Budget, &amp; Business Services - Murphy,Todd - IND</t>
  </si>
  <si>
    <t>7517015025 - Telephone Chargebacks - Partridge,Kevin - TCH</t>
  </si>
  <si>
    <t>7517022011 - IDC - Morgan,Paul - Morgan,Paul - IDM</t>
  </si>
  <si>
    <t>7517022525 - Human Learning - Yoga Certification - Stevens,Craig - HLI</t>
  </si>
  <si>
    <t>7517022530 - BodPod Machine Operation - Fowkes-Godek,Sandra - BOD</t>
  </si>
  <si>
    <t>7517023200 - Shuttle Bus Transportation - SS - Shields,Patricia - BUA</t>
  </si>
  <si>
    <t>7517023300 - WCU Internal / External OD Programs - Sherman,Scott - ODP</t>
  </si>
  <si>
    <t>7517024230 - Career Events - Career Dev Center - SS - Long,Jennifer - ZYA</t>
  </si>
  <si>
    <t>7517025000 - Distance Education Administration-SS - Singh,JT - DIA</t>
  </si>
  <si>
    <t>7517027005 - External Conference Services - Revenue - Kurimay,Mary Beth - CRO</t>
  </si>
  <si>
    <t>7517032118 - Com Studies Department Royalties - SS - Boyle,Michael - CRY</t>
  </si>
  <si>
    <t>7517032136 - West Chester Statistics Institute - SS - Rieger,Randall - STI</t>
  </si>
  <si>
    <t>7517032515 - Water Chemistry Sampling - Shorten,Charles - WCH</t>
  </si>
  <si>
    <t>7517032525 - Challenge Course - SS - Cummiskey,Matthew - CHG</t>
  </si>
  <si>
    <t>7517032960 - Community Mental Health Services - Pole,Michele - ZUY</t>
  </si>
  <si>
    <t>7517037005 - Internal Conference Services - Revenue - Kurimay,Mary Beth - CSA</t>
  </si>
  <si>
    <t>7517042010 - IDC - Dean - College of Education - Williams,Desha - SOE</t>
  </si>
  <si>
    <t>7517043500 - COVID CARES Institutional Prkg &amp; Transp - Stevenson,Ray - PAZ</t>
  </si>
  <si>
    <t>7517047005 - Art Camp - Kurimay,Mary Beth - ACP</t>
  </si>
  <si>
    <t>7517052115 - Accelbeam Synthesis - Azam,Mahrukh - ASY</t>
  </si>
  <si>
    <t>7517052300 - Graduate Counseling Program - Williams,Desha - GCP</t>
  </si>
  <si>
    <t>7517052525 - Challenge Course - SS - Cummiskey,Matthew - CCZ</t>
  </si>
  <si>
    <t>7517057005 - NSSLHA Conference - Kurimay,Mary Beth - NSS</t>
  </si>
  <si>
    <t>7517062100 - WCU Public Television Station - SS - Boyle,Michael - TVS</t>
  </si>
  <si>
    <t>7517062300 - Transition Assessment - Williams,Desha - TAT</t>
  </si>
  <si>
    <t>7517072100 - Business Writing Services - SS - Ervin,Margaret - BWS</t>
  </si>
  <si>
    <t>7517072400 - Community Music Program - SS - Hanning,Chris - MUC</t>
  </si>
  <si>
    <t>7517077005 - Summer Sports Camp (External) - Kurimay,Mary Beth - SCE</t>
  </si>
  <si>
    <t>7517082400 - College - Arts and Humanities - SS - Bacon,Jen - CAH</t>
  </si>
  <si>
    <t>7517087005 - Integrative Health Conference - Kurimay,Mary Beth - IHL</t>
  </si>
  <si>
    <t>7517092010 - IDC - Craig,John - Craig,John - JCR</t>
  </si>
  <si>
    <t>7517092300 - ACT 48 COE - Williams,Desha - AFE</t>
  </si>
  <si>
    <t>7517097005 - Susquehanna Valley Sports - Kurimay,Mary Beth - SUQ</t>
  </si>
  <si>
    <t>7517102500 - AT Dual Degree Program - Morrison,Katherine - ADD</t>
  </si>
  <si>
    <t>7517117005 - Grandparent University - SS - Kurimay,Mary Beth - GPU</t>
  </si>
  <si>
    <t>7517152010 - IDC - Earth and Space Sciences - Bosbyshell,Howell - CIN</t>
  </si>
  <si>
    <t>7517192300 - College - Education and Social Work - SS - Williams,Desha - ZYE</t>
  </si>
  <si>
    <t>7517212200 - Nonprofit Center Administration - Turner,Allison - NPR</t>
  </si>
  <si>
    <t>7517222200 - College - Business_Public Mgmt - SS - Leach,Evan - SAO</t>
  </si>
  <si>
    <t>7517274500 - Aquatic Safety Courses - Beattie,Terence - AQS</t>
  </si>
  <si>
    <t>7517284500 - Athletics - Facilities Rental - SS - Beattie,Terence - AFR</t>
  </si>
  <si>
    <t>7517552010 - IDC - Fish,Frank - Fish,Frank - FSH</t>
  </si>
  <si>
    <t>7517682010 - IDC - Gagne,Marc - Gagne,Marc - IMG</t>
  </si>
  <si>
    <t>7518012700 - SOM High School Honors Choir - Hanning,Christopher - MUT</t>
  </si>
  <si>
    <t>7518014500 - Baseball Summer Camp - Beattie,Terence - BSC</t>
  </si>
  <si>
    <t>7518024500 - Basketball Summer Camp - Men - Beattie,Terence - MBC</t>
  </si>
  <si>
    <t>7518034500 - Basketball Summer Camp - Women - Beattie,Terence - WBC</t>
  </si>
  <si>
    <t>7518044500 - Basketball Summer Camp -Kiddie - Beattie,Terence - KBC</t>
  </si>
  <si>
    <t>7518074500 - Diving Camp - Beattie,Terence - DVC</t>
  </si>
  <si>
    <t>7518084500 - Field Hockey Camp - Beattie,Terence - ATB</t>
  </si>
  <si>
    <t>7518094500 - Football Summer Camp - Beattie,Terence - FSQ</t>
  </si>
  <si>
    <t>7518114500 - Gymnastics Camp - Beattie,Terence - GYC</t>
  </si>
  <si>
    <t>7518124500 - Lacrosse - Summer Camp - Women - Beattie,Terence - WLC</t>
  </si>
  <si>
    <t>7518144500 - Soccer Sum. Camp -Women - Beattie,Terence - ATS</t>
  </si>
  <si>
    <t>7518154500 - Soccer Summer Camp - Men - Beattie,Terence - SOS</t>
  </si>
  <si>
    <t>7518164500 - Softball Camp - Beattie,Terence - SBC</t>
  </si>
  <si>
    <t>7518174500 - Summer Camps Administration - Beattie,Terence - SUA</t>
  </si>
  <si>
    <t>7518184500 - Swimming-Diving Camps-Clinics - Beattie,Terence - SDC</t>
  </si>
  <si>
    <t>7518224500 - Volleyball Summer Camp - Beattie,Terence - VSC</t>
  </si>
  <si>
    <t>7518234500 - Little Kickers(ath sum camp) - Beattie,Terence - LKK</t>
  </si>
  <si>
    <t>7518244500 - Women's Rugby Summer Camp - Beattie,Terence - ATE</t>
  </si>
  <si>
    <t>7518274500 - Golf - Men - Summer Camp - Beattie,Terence - GLM</t>
  </si>
  <si>
    <t>7518284500 - Golf - Women - Summer Camp - Beattie,Terence - GLW</t>
  </si>
  <si>
    <t>7518294500 - Summer Camp General Fund - Beattie,Terence - SCG</t>
  </si>
  <si>
    <t>7518304500 - Girls' All-Sports Camp - Beattie,Terence - GAS</t>
  </si>
  <si>
    <t>7518314500 - GRA Camps and Clinics - Beattie,Terence - ZUZ</t>
  </si>
  <si>
    <t>7519042525 - Arcadia Strength Fellowship Program - UG - Stevens,Craig - ASF</t>
  </si>
  <si>
    <t>7519052530 - Graduate Athletic Training Internships - Morrison,Katherine - YFD</t>
  </si>
  <si>
    <t>7519062525 - Malvern Prep - GA Strength Conditioning - Stearne,David - YIW</t>
  </si>
  <si>
    <t>7519132300 - PACCA - TEACH - UG - Williams,Desha - PTS</t>
  </si>
  <si>
    <t>7519172300 - CCIU Agreement - COE - UG - Williams,Desha - YAU</t>
  </si>
  <si>
    <t>7521213215 - RH Custodial - Shields,Patricia - XJB</t>
  </si>
  <si>
    <t>7521213220 - RH Grounds - Braid,Joshua - XJC</t>
  </si>
  <si>
    <t>7521213226 - RH Weather Events - Braid,Joshua - XJD</t>
  </si>
  <si>
    <t>7521213500 - RH Public Safety - Stevenson,Ray - XJG</t>
  </si>
  <si>
    <t>7521213510 - RH Security - Stevenson,Ray - XJH</t>
  </si>
  <si>
    <t>7521213515 - RH Electronic Security - Stevenson,Ray - XJI</t>
  </si>
  <si>
    <t>7523233220 - Sykes Grounds - Braid,Joshua - XJT</t>
  </si>
  <si>
    <t>7523233226 - Sykes Weather Events - Braid,Joshua - XJU</t>
  </si>
  <si>
    <t>7523233270 - Sykes Maintenance - Erle,Eric - XJV</t>
  </si>
  <si>
    <t>7523233510 - Sykes Security - Stevenson,Ray - XJR</t>
  </si>
  <si>
    <t>7523234310 - Sykes Services - Kolb,Clayton - XJX</t>
  </si>
  <si>
    <t>7523234330 - Sykes Rams After Hours - Kolb,Clayton - XJZ</t>
  </si>
  <si>
    <t>7524243220 - RC Grounds - Braid,Joshua - XKA</t>
  </si>
  <si>
    <t>7524243226 - RC Weather Events - Braid,Joshua - XKB</t>
  </si>
  <si>
    <t>7524243270 - RC Maintenance - Erle,Eric - XKD</t>
  </si>
  <si>
    <t>7524243510 - RC Security - Stevenson,Ray - XKE</t>
  </si>
  <si>
    <t>7524244410 - RC Services - Reno,Michael - XKG</t>
  </si>
  <si>
    <t>7524244430 - RC Intramural Sports - Reno,Michael - XKI</t>
  </si>
  <si>
    <t>7533012115 - Chemistry Restricted Fund - Azam,Mahrukh - CHF</t>
  </si>
  <si>
    <t>7533012121 - Computer Science Fund - Burns,Richard - ZBY</t>
  </si>
  <si>
    <t>7533012133 - History - Restricted - Kodosky,Robert - HTF</t>
  </si>
  <si>
    <t>7533012181 - Pre-Medical Program Restricted - Donze-Reiner,Teresa - PMD</t>
  </si>
  <si>
    <t>7533012200 - Geography Travel Adventure - Leach,Evan - ZBJ</t>
  </si>
  <si>
    <t>7533012210 - Accounting - Academic - Fuller,Lori - ACF</t>
  </si>
  <si>
    <t>7533012215 - Criminal Justice Restricted - Brewster,Mary - CJF</t>
  </si>
  <si>
    <t>7533012220 - Economics Restricted - Kelly,Kyle - ECF</t>
  </si>
  <si>
    <t>7533012225 - Geographic Alliance - Coutu,Gary - GAL</t>
  </si>
  <si>
    <t>7533012240 - Government - Political Science - Stangl,Chris - GVP</t>
  </si>
  <si>
    <t>7533012300 - Academic Excellence Education - Williams,Desha - ZXE</t>
  </si>
  <si>
    <t>7533012400 - Concert Choir Tour - Hanning,Christopher - ZTU</t>
  </si>
  <si>
    <t>7533012500 - Adventure Programs - Stevens,Craig - ADT</t>
  </si>
  <si>
    <t>7533012510 - Communicative Disorders - Restricted - Kim,Sojung - CDF</t>
  </si>
  <si>
    <t>7533012520 - Nursing - Restricted - Schlamb,Cheryl - NDF</t>
  </si>
  <si>
    <t>7533012525 - Physical Education-Kinesiology - Stevens,Craig - PEF</t>
  </si>
  <si>
    <t>7533012530 - Athletic Training Fund - Morrison,Katherine - ATG</t>
  </si>
  <si>
    <t>7533012977 - ADP Annual Giving - Craig,John - ZNN</t>
  </si>
  <si>
    <t>7533013500 - Public Safety Restricted - Stevenson,Ray - PSF</t>
  </si>
  <si>
    <t>7533014210 - Wellness Center Restricted - Trogus,Jayme - ALC</t>
  </si>
  <si>
    <t>7533014500 - Athletic Academic Enhancement Fund - Beattie,Terence - ZAI</t>
  </si>
  <si>
    <t>7533015015 - Instructional Technology Cntr. - Singh,JT - ZEC</t>
  </si>
  <si>
    <t>7533017200 - Alumni Faculty Symposium - Birch,Jenna - AFS</t>
  </si>
  <si>
    <t>7533022130 - Geology - Astronomy - Alumni - Bosbyshell,Howell - GAF</t>
  </si>
  <si>
    <t>7533022133 - History Day Contest - Kodosky,Robert - HDC</t>
  </si>
  <si>
    <t>7533022178 - Centocor Pharm Prod Dev - Simpson,Thomas - YCL</t>
  </si>
  <si>
    <t>7533022225 - Geography &amp;Planning Restricted - Coutu,Gary - GEP</t>
  </si>
  <si>
    <t>7533022510 - Speech And Hearing Clinic - Kim,Sojung - ZSH</t>
  </si>
  <si>
    <t>7533022525 - Research Lab-Human Performance - Stevens,W.Craig - RHP</t>
  </si>
  <si>
    <t>7533022530 - Heat Institute - Fowkes-Godek,Sandra - XUB</t>
  </si>
  <si>
    <t>7533025015 - Campus Web - Multimedia - Singh,JT - ZKI</t>
  </si>
  <si>
    <t>7533032115 - Klabunde Research Fund - Azam,Mahrukh - XQY</t>
  </si>
  <si>
    <t>7533032118 - Forensics Program-Cap - Prephan,Nicholas - ZFO</t>
  </si>
  <si>
    <t>7533032127 - Intensive Language Program - Amer,Mahmoud - ILP</t>
  </si>
  <si>
    <t>7533032145 - Fraternity Violence Education - Mahlstedt,Deborah - ZFV</t>
  </si>
  <si>
    <t>7533032200 - Downtown Economic Development - Leach,Evan - ZWC</t>
  </si>
  <si>
    <t>7533032300 - Education Fund - Williams,Desha - EDF</t>
  </si>
  <si>
    <t>7533032500 - Gerontology Fund - Heinerichs,Scott - GRY</t>
  </si>
  <si>
    <t>7533032515 - Environmental Health Lab - Restricted - Brenner,James - EHL</t>
  </si>
  <si>
    <t>7533034500 - Athletic General Fund - Beattie,Terence - ZAG</t>
  </si>
  <si>
    <t>7533042115 - Usher Chromatography Research - Usher,Karyn - XTK</t>
  </si>
  <si>
    <t>7533042124 - Poetry Center / Conference - Pilla,Cynthia - ZNG</t>
  </si>
  <si>
    <t>7533042145 - ECCEL Brown - Brown,Eleanor - XWN</t>
  </si>
  <si>
    <t>7533042515 - Health - Restricted - Cinelli,Bethann - HDF</t>
  </si>
  <si>
    <t>7533043200 - Theatre Sign - Wrightstone,Melissa - ZGN</t>
  </si>
  <si>
    <t>7533044230 - Career Center Intern Fund - Long,Jennifer - ZCX</t>
  </si>
  <si>
    <t>7533044500 - Baseball Fund - Men - Beattie,Terence - BBF</t>
  </si>
  <si>
    <t>7533052115 - Silicate Student Research Fund - Azam,Mahrukh - XUH</t>
  </si>
  <si>
    <t>7533052118 - Intercultural Comm Class Fund - Foeman,Anita - YAE</t>
  </si>
  <si>
    <t>7533052124 - Frederick Douglass-Cap - Awuyah,Christian - ZDO</t>
  </si>
  <si>
    <t>7533052300 - Latino - Hispanic Culture - Williams,Desha - ZLH</t>
  </si>
  <si>
    <t>7533052515 - Respiratory Care Program - Brenner,James - ZRC</t>
  </si>
  <si>
    <t>7533053100 - Commonwealth Share - PSERS - Kleponis,Catherine - PAS</t>
  </si>
  <si>
    <t>7533054500 - Basketball Fund - Women - Beattie,Terence - WBB</t>
  </si>
  <si>
    <t>7533062100 - Forensics Program - Presswood,Alane - ZFG</t>
  </si>
  <si>
    <t>7533062300 - SUPC - School-Univ Partnership - Williams,Desha - SPC</t>
  </si>
  <si>
    <t>7533063200 - Montemuro Building - Wrightstone,Melissa - ZMV</t>
  </si>
  <si>
    <t>7533064500 - Basketball Fund - Men - Beattie,Terence - BKF</t>
  </si>
  <si>
    <t>7533072100 - Holocaust Education Center - Friedman,Jonathan - XAJ</t>
  </si>
  <si>
    <t>7533072515 - Center for Contemplative Studies - Croce - McCown,Donald - YGA</t>
  </si>
  <si>
    <t>7533072981 - Pi Kappa Delta - Dean,Kevin - XFM</t>
  </si>
  <si>
    <t>7533074500 - Cap - Football Locker Room Fund - Beattie,Terence - ZGU</t>
  </si>
  <si>
    <t>7533082200 - SBPA Initiatives - Leach,Evan - XMF</t>
  </si>
  <si>
    <t>7533082300 - Smart Classroom - Williams,Desha - YCH</t>
  </si>
  <si>
    <t>7533084500 - Cheerleading Fund - Women - Beattie,Terence - ZCH</t>
  </si>
  <si>
    <t>7533087100 - Centennial - Fenton,Barbara - CEN</t>
  </si>
  <si>
    <t>7533092225 - Geography-EOS - Ives Dewey,Dorothy - XPG</t>
  </si>
  <si>
    <t>7533092300 - Education Entrepreneurship - Williams,Desha - XOD</t>
  </si>
  <si>
    <t>7533102200 - Summer Space Program - Leach,Evan - SMM</t>
  </si>
  <si>
    <t>7533102300 - Cosby Math Initiative - Williams,Desha - XOJ</t>
  </si>
  <si>
    <t>7533112300 - PT3 Mentor Place - Williams,Desha - XTL</t>
  </si>
  <si>
    <t>7533112400 - Maggio Composition - Hanning,Christopher - XMZ</t>
  </si>
  <si>
    <t>7533114500 - Field Hockey Fund - Women - Beattie,Terence - ZFH</t>
  </si>
  <si>
    <t>7533122300 - Educational Leadership Inst - Williams,Desha - XQZ</t>
  </si>
  <si>
    <t>7533122400 - Whitten Prize Fund - Hanning,Christopher - WHI</t>
  </si>
  <si>
    <t>7533124500 - Football Fund - Men - Beattie,Terence - FTF</t>
  </si>
  <si>
    <t>7533134500 - Golden Ram Sports Fund - Beattie,Terence - GRS</t>
  </si>
  <si>
    <t>7533154500 - Gymnastics Fund - Women - Beattie,Terence - WGF</t>
  </si>
  <si>
    <t>7533164500 - Lacrosse Fund - Women - Beattie,Terence - WLF</t>
  </si>
  <si>
    <t>7533172400 - ASCAP Music Workshop - Hanning,Christopher - XWA</t>
  </si>
  <si>
    <t>7533184500 - Ram Athletic Association Fund - Beattie,Terence - RAF</t>
  </si>
  <si>
    <t>7533194500 - Soccer Fund - Women - Beattie,Terence - ZWS</t>
  </si>
  <si>
    <t>7533204500 - Soccer Fund - Men - Beattie,Terence - SOF</t>
  </si>
  <si>
    <t>7533214500 - Softball Fund - Women - Beattie,Terence - WSB</t>
  </si>
  <si>
    <t>7533222400 - CAH Dean Internship - Bacon,Jen - XXA</t>
  </si>
  <si>
    <t>7533224500 - Swimming &amp; Diving Fund - Women - Beattie,Terence - WSD</t>
  </si>
  <si>
    <t>7533234500 - Swimming &amp; Diving Fund - Men - Beattie,Terence - SMF</t>
  </si>
  <si>
    <t>7533244500 - Tennis Fund - Women - Beattie,Terence - WTF</t>
  </si>
  <si>
    <t>7533254500 - Tennis Fund - Men - Beattie,Terence - TSF</t>
  </si>
  <si>
    <t>7533284500 - Volleyball Fund - Women - Beattie,Terence - VOL</t>
  </si>
  <si>
    <t>7533294500 - Athletic Fund - Women - Beattie,Terence - WAF</t>
  </si>
  <si>
    <t>7533374500 - Vonnie Gros Field Maintenance Fund - Beattie,Terence - FWL</t>
  </si>
  <si>
    <t>7533982399 - Alternate EDA Grants &amp; Contracts - Adera,Beatrice - YAA</t>
  </si>
  <si>
    <t>7533992399 - Alternate ECE Grants &amp; Contracts - Williams,Desha - YAC</t>
  </si>
  <si>
    <t>7534012230 - Army_UD Team Aggregation - Lu,Li - ONR</t>
  </si>
  <si>
    <t>7534013000 - US COVID-19 CARES Coronavirus Relief App - Murphy,Todd - UEC</t>
  </si>
  <si>
    <t>7534022510 - NIH Preventing Voice Problems - Grillo,Elizabeth - YFK</t>
  </si>
  <si>
    <t>7534023100 - COVID-19 HEERF3 - Small,Brenda - VIA</t>
  </si>
  <si>
    <t>7534042142 - NSF- Increasing STEM Majors - Mitchell,Brandon - YEW</t>
  </si>
  <si>
    <t>7534312112 - ONR GW Sea Lion Biologic to Robotic - Fish,Frank - YJV</t>
  </si>
  <si>
    <t>7535012151 - Women's Studies Consortium - Ruby,Tabassum - WOC</t>
  </si>
  <si>
    <t>7535012385 - WW Teaching Fellowship Program - Ilaria,Daniel - WWT</t>
  </si>
  <si>
    <t>7535014300 - Pepsi - Internships - Galloway,Peter - XSF</t>
  </si>
  <si>
    <t>7535022275 - Chester Co Women &amp; Girls Status of Women - Wade,Michelle - YJO</t>
  </si>
  <si>
    <t>7535022960 - Eagles Autism Foundation Community Grant - Fishbaugh,Cherie - YJT</t>
  </si>
  <si>
    <t>7535024300 - Pepsi - Marketing - Galloway,Peter - XSG</t>
  </si>
  <si>
    <t>7535032250 - Amer Fnd Research Consumer Ed Socl Work - Buck,Page - YDQ</t>
  </si>
  <si>
    <t>7535032325 - Spencer Fnd Svc Learning in Classrooms - Riley,Kathleen - YII</t>
  </si>
  <si>
    <t>7535032981 - IFYC Leadership and The Good Life - Wooten,Zachary - YJG</t>
  </si>
  <si>
    <t>7535042178 - Thermofisher Internship - Simpson,Thomas - YCT</t>
  </si>
  <si>
    <t>7535052124 - Community Voices Fund - Cooke,Laquana - CVF</t>
  </si>
  <si>
    <t>7535052136 - AstraZeneca Internships - Rieger - Rieger,Randall - YCA</t>
  </si>
  <si>
    <t>7535052142 - Amer. Physical Society- Women In Physics - Aptowicz,Kevin - YDE</t>
  </si>
  <si>
    <t>7535052250 - TYR Early Stage Collegiate Recovery - Holbrook,Amber - YHR</t>
  </si>
  <si>
    <t>7535062525 - USA Track and Field Agreement - Clark,Kenneth - UST</t>
  </si>
  <si>
    <t>7535072136 - CCEAD ASAP Actuarial Science Academy Prg - Marano,Lisa - YEB</t>
  </si>
  <si>
    <t>7535092145 - Unite for Her - Grassetti,Stevie - YJU</t>
  </si>
  <si>
    <t>7535112115 - Sartomer Internship Agreement - Shuman,Mark - YGI</t>
  </si>
  <si>
    <t>7535112525 - PIHEC Ram Initiative - Stevens,Craig - PIR</t>
  </si>
  <si>
    <t>7535132520 - CCHHS Senior Nurse Scientist Contract - Monturo,Cheryl - YHQ</t>
  </si>
  <si>
    <t>7535142515 - Mindfulness CCRES - Brenner,James - MIN</t>
  </si>
  <si>
    <t>7536012535 - PA DOH HPC Diabetes Prevention - Davidson,Patricia - YGF</t>
  </si>
  <si>
    <t>7536022535 - PA Health Promotion Council 19-20 - Davidson,Patricia - YYB</t>
  </si>
  <si>
    <t>7538012315 - PASSHE Degree Completion Autism Spectrum - Fishbaugh,Cherie - YFN</t>
  </si>
  <si>
    <t>7538034125 - PASSHE Foundation AOD Coalition 2019-20 - Trogus,Jayme - YIZ</t>
  </si>
  <si>
    <t>7539012026 - Jack Arpajian Foundation Sch - Fenton,Barbara - ZJA</t>
  </si>
  <si>
    <t>7539012115 - Justo Bravo Scholarship - Azam,Mahrukh - JUS</t>
  </si>
  <si>
    <t>7539012121 - Computer Science Scholarship - Burns,Richard - ZZC</t>
  </si>
  <si>
    <t>7539012133 - Dr. R E Drayer Scholarship - Kodosky,Robert - DRA</t>
  </si>
  <si>
    <t>7539012142 - Robert M. Brown Physics Schol. - Waite,Matthew - ZPJ</t>
  </si>
  <si>
    <t>7539012181 - Eric Dellecker Scholarship - Donze-Reiner,Teresa - DEL</t>
  </si>
  <si>
    <t>7539012200 - Clifford Harding SBPA Scholar. - Leach,Evan - ZHG</t>
  </si>
  <si>
    <t>7539012210 - Wayland Schatz Memorial - Fuller,Lori - WSM</t>
  </si>
  <si>
    <t>7539012215 - Jesse Silvano Scholarship - Brewster,Mary - ZSV</t>
  </si>
  <si>
    <t>7539012225 - Mewha Scholarship - Coutu,Gary - MWS</t>
  </si>
  <si>
    <t>7539012300 - Michael Bannon Fund - Williams,Desha - BAN</t>
  </si>
  <si>
    <t>7539012400 - Boyer Scholarship - Organ - Hanning,Christopher - ZZG</t>
  </si>
  <si>
    <t>7539012500 - Dr. R Sturzebecker Scholarship - Heinerichs,Scott - RSS</t>
  </si>
  <si>
    <t>7539012510 - Vincent Suppan Scholarship - Kim,Sojung - ZVS</t>
  </si>
  <si>
    <t>7539012530 - Pat Croce Sports Medicine Sch. - Morrrison,Katherine - ZPC</t>
  </si>
  <si>
    <t>7539012977 - Academic Development Prog. - Craig,John - ADG</t>
  </si>
  <si>
    <t>7539012989 - Charlotte Newcombe Scholarship - Mosvick,Lindsey - CNS</t>
  </si>
  <si>
    <t>7539013000 - Philips Fund Income - Murphy,Todd - PIF</t>
  </si>
  <si>
    <t>7539014500 - Athletic General Athletic Assist - Beattie,Terence - AGF</t>
  </si>
  <si>
    <t>7539022112 - Relis Brown Memorial - Pisciotta,John - RBB</t>
  </si>
  <si>
    <t>7539022115 - Frank Reynolds Scholarship - Azam,Mahrukh - FRE</t>
  </si>
  <si>
    <t>7539022127 - Reiss Foreign Studies Scholar - Moscatelli,AnneMarie - ZRF</t>
  </si>
  <si>
    <t>7539022133 - Michael Grey Scholarship - Kodosky,Robert - MGS</t>
  </si>
  <si>
    <t>7539022181 - Pre-Medical Scholarship - Donze-Reiner,Teresa - ZCJ</t>
  </si>
  <si>
    <t>7539022215 - Chief Robert - Vera Valyo Scholarship - Brewster,Mary - ZVA</t>
  </si>
  <si>
    <t>7539022225 - Richard Paciaroni Mem. Schol. - Coutu,Gary - ZPO</t>
  </si>
  <si>
    <t>7539022235 - Debra Ford Marketing Scholar. - Wang,Yong - DFO</t>
  </si>
  <si>
    <t>7539022240 - D.T. Marrone Scholarship - Tomkowicz,Sandra - MAR</t>
  </si>
  <si>
    <t>7539022400 - Michael Falcone Jazz Scholar - Hanning,Christopher - JZS</t>
  </si>
  <si>
    <t>7539022520 - Anne E. Sell Scholarship - Schlamb,Cheryl - ZSL</t>
  </si>
  <si>
    <t>7539022525 - Winifred P. Reeser Scholarship - Stevens,Craig - ZZX</t>
  </si>
  <si>
    <t>7539022989 - Jane Swan Scholarship - Mosvick,Lindsey - JSS</t>
  </si>
  <si>
    <t>7539024500 - Baseball Athletic Assist - Men - Beattie,Terence - BAA</t>
  </si>
  <si>
    <t>7539032026 - Mazie Hall Scholarship - Fenton,Barbara - ZMH</t>
  </si>
  <si>
    <t>7539032115 - Sartomer Environmental Award - Azam,Mahrukh - ZSJ</t>
  </si>
  <si>
    <t>7539032118 - Carol A. Branca Scholarship - Boyle,Michael - ZDQ</t>
  </si>
  <si>
    <t>7539032127 - Staley Foreign Language - Moscatelli,AnneMarie - SFL</t>
  </si>
  <si>
    <t>7539032133 - Helen Tapper Ivins Scholarship - Kodosky,Robert - ZHI</t>
  </si>
  <si>
    <t>7539032181 - General Schol (Pre-Med)-Cap - Donze-Reiner,Teresa - ZGS</t>
  </si>
  <si>
    <t>7539032200 - School Of Bus.&amp; Public Aff Sch - Leach,Evan - BPS</t>
  </si>
  <si>
    <t>7539032300 - Class Of 1927 Tigani - Schol. - Williams,Desha - ZTG</t>
  </si>
  <si>
    <t>7539032400 - Leonard Laubach Scholarship - Hanning,Christopher - ZLL</t>
  </si>
  <si>
    <t>7539032989 - Institute For Women Fund - Mosvick,Lindsey - IWS</t>
  </si>
  <si>
    <t>7539034500 - Basketball Athletic Assist - Women - Beattie,Terence - WBA</t>
  </si>
  <si>
    <t>7539042115 - Virgil Magnuson Chemistry Sch. - Azam,Mahrukh - ZML</t>
  </si>
  <si>
    <t>7539042200 - Thomas Brady Memorial Scholar. - Tomkowicz,Sandra - ZJC</t>
  </si>
  <si>
    <t>7539042300 - Margaret Gontar 1932 Scholar. - Williams,Desha - ZEZ</t>
  </si>
  <si>
    <t>7539044500 - Basketball Athletic Assistance - Beattie,Terence - BAS</t>
  </si>
  <si>
    <t>7539052026 - Lang - Northeast High Scholar - Fenton,Barbara - LNE</t>
  </si>
  <si>
    <t>7539052200 - Acme Markets Scholarship - Leach,Evan - ZZF</t>
  </si>
  <si>
    <t>7539052300 - John Gontar 1932 Scholarship - Williams,Desha - ZFI</t>
  </si>
  <si>
    <t>7539054500 - Big John Kizewich FB E-Scholar - Beattie,Terence - ZFX</t>
  </si>
  <si>
    <t>7539062525 - Dept. Of Kinesiology (H&amp;PE) - Stevens,Craig - HPS</t>
  </si>
  <si>
    <t>7539064500 - Carol Eckman MBB E-Scholar - Beattie,Terence - ECK</t>
  </si>
  <si>
    <t>7539072026 - Philadelphia Partner Scholar - Fenton,Barbara - PPS</t>
  </si>
  <si>
    <t>7539072300 - Mary L. Turner Hopkins Award - Williams,Desha - ZMT</t>
  </si>
  <si>
    <t>7539082026 - Schock Scholarship - Fenton,Barbara - SIC</t>
  </si>
  <si>
    <t>7539082300 - Charlotte E. King Scholarship - Williams,Desha - ZCK</t>
  </si>
  <si>
    <t>7539082400 - The Roz Patton Music Scholarships - Hanning,Christopher - ZPK</t>
  </si>
  <si>
    <t>7539092300 - Samuel Martin Scholarship - Williams,Desha - ZHF</t>
  </si>
  <si>
    <t>7539094500 - Emil Messikomer MBB E-Scholar - Beattie,Terence - MES</t>
  </si>
  <si>
    <t>7539102026 - Young Windows, Inc Scholarship - Fenton,Barbara - YWS</t>
  </si>
  <si>
    <t>7539102300 - Marion Peters Irvin 1923 Schol - Williams,Desha - ZPI</t>
  </si>
  <si>
    <t>7539102400 - School Of Music Scholarship - Hanning,Christopher - SMS</t>
  </si>
  <si>
    <t>7539104500 - Field Hockey Athletic Assist - Women - Beattie,Terence - FHA</t>
  </si>
  <si>
    <t>7539112026 - University Scholarship - Fenton,Barbara - USC</t>
  </si>
  <si>
    <t>7539112300 - Leah Riddle Scholarship - Williams,Desha - ZZH</t>
  </si>
  <si>
    <t>7539112400 - Everett Shaefer Scholarship - Hanning,Christopher - ZES</t>
  </si>
  <si>
    <t>7539114500 - Football Athletic Assist - Beattie,Terence - FAA</t>
  </si>
  <si>
    <t>7539122300 - School Of Ed-Kenny Scholar. - Williams,Desha - SES</t>
  </si>
  <si>
    <t>7539122400 - Charles A. Sprenkle Scholar - Hanning,Christopher - ZCS</t>
  </si>
  <si>
    <t>7539124500 - Gene Davis Memorial FB E-Scholar - Beattie,Terence - GDM</t>
  </si>
  <si>
    <t>7539132300 - Elva Boyer Chamberlin Scholar - Williams,Desha - CHM</t>
  </si>
  <si>
    <t>7539132400 - James Wells Marching Band - Hanning,Christopher - ZWE</t>
  </si>
  <si>
    <t>7539134500 - Golf Athletic Assist - Men - Beattie,Terence - GAA</t>
  </si>
  <si>
    <t>7539142300 - Military Order Purple Heart - Williams,Desha - MOP</t>
  </si>
  <si>
    <t>7539142400 - Sandra A Atkins Scholarship - Hanning,Christopher - ATK</t>
  </si>
  <si>
    <t>7539144500 - Greg Clark Memorial Swim E-Scholarship - Beattie,Terence - CMF</t>
  </si>
  <si>
    <t>7539152300 - Childhood Study-Ziegler - Williams,Desha - ZUD</t>
  </si>
  <si>
    <t>7539152400 - Laury S Brokenshire Scholar - Hanning,Christopher - BRK</t>
  </si>
  <si>
    <t>7539154500 - Gymnastics Athletic Assist - Beattie,Terence - WGS</t>
  </si>
  <si>
    <t>7539157100 - F. Beardsley 37 New Jersey Sch - Birch,Jenna - ZNJ</t>
  </si>
  <si>
    <t>7539162400 - Robert L Carl Keyboard Scholar - Hanning,Christopher - CRL</t>
  </si>
  <si>
    <t>7539164500 - Hal Bauer Memorial FB E-Scholar - Beattie,Terence - BMS</t>
  </si>
  <si>
    <t>7539172400 - Paul E Carson Band Scholarship - Hanning,Christopher - CRS</t>
  </si>
  <si>
    <t>7539174500 - John C Furlow FB E-Scholar - Beattie,Terence - FUR</t>
  </si>
  <si>
    <t>7539182400 - Vincent D Celentano Scholar - Hanning,Christopher - CEL</t>
  </si>
  <si>
    <t>7539184500 - Lacrosse Athletic Assist - Women - Beattie,Terence - WLA</t>
  </si>
  <si>
    <t>7539202400 - John T Coates Horn Scholarship - Hanning,Christopher - COA</t>
  </si>
  <si>
    <t>7539204500 - Mel Lorback SOC-M E-Scholar - Beattie,Terence - ZMS</t>
  </si>
  <si>
    <t>7539212400 - Grayson Friday Scholarship - Hanning,Christopher - FRI</t>
  </si>
  <si>
    <t>7539214500 - Ortenzio Family FB E-Scholar - Beattie,Terence - ZXO</t>
  </si>
  <si>
    <t>7539222400 - Miriam Gottlieb Memor Scholar - Hanning,Christopher - MGM</t>
  </si>
  <si>
    <t>7539224500 - Ram Athletic Assoc Scholarship - Beattie,Terence - RAM</t>
  </si>
  <si>
    <t>7539232400 - John Gutscher Music Ed Scholar - Hanning,Christopher - GUT</t>
  </si>
  <si>
    <t>7539234500 - Robert Reese FB-MBB-BB E-Scholar - Beattie,Terence - RRF</t>
  </si>
  <si>
    <t>7539242400 - Arther E Jones Scholarship - Hanning,Christopher - JON</t>
  </si>
  <si>
    <t>7539244500 - Women's Soccer - Endowed Scholarship - Beattie,Terence - ZSC</t>
  </si>
  <si>
    <t>7539252400 - Fritz K Krueger Voice Scholar - Hanning,Christopher - KRU</t>
  </si>
  <si>
    <t>7539254500 - Soccer Athletic Assist - Men - Beattie,Terence - SAA</t>
  </si>
  <si>
    <t>7539262400 - S Powell Middleton Scholar - Hanning,Christopher - MID</t>
  </si>
  <si>
    <t>7539264500 - Softball Athletic Assist - Women - Beattie,Terence - WSS</t>
  </si>
  <si>
    <t>7539272400 - Lloyd C Mitchell Piano Scholar - Hanning,Christopher - MIT</t>
  </si>
  <si>
    <t>7539274500 - Swim &amp; Diving Athletic Assist - Men - Beattie,Terence - MSA</t>
  </si>
  <si>
    <t>7539282400 - Michael Morochko Piano Scholar - Hanning,Christopher - MOR</t>
  </si>
  <si>
    <t>7539284500 - Swim &amp; Diving Athletic Assist - Women - Beattie,Terence - SWA</t>
  </si>
  <si>
    <t>7539292400 - Theodora Pandel Piano Scholar - Hanning,Christopher - PAN</t>
  </si>
  <si>
    <t>7539294500 - Tennis Athletic Assist - Women - Beattie,Terence - TWA</t>
  </si>
  <si>
    <t>7539302400 - Hillary Parry Scholarship - Hanning,Christopher - HIL</t>
  </si>
  <si>
    <t>7539304500 - Tennis Athletic Assist - Men - Beattie,Terence - MTA</t>
  </si>
  <si>
    <t>7539312400 - Lenore Alt Excellence-Leadersh - Hanning,Christopher - SAI</t>
  </si>
  <si>
    <t>7539322400 - Jane E Sheppard Scholarship - Hanning,Christopher - SHE</t>
  </si>
  <si>
    <t>7539332400 - Rob Simon Scholarship - Hanning,Christopher - SIM</t>
  </si>
  <si>
    <t>7539334500 - Volleyball Athletic Assist - Women - Beattie,Terence - VBL</t>
  </si>
  <si>
    <t>7539342400 - Sophomore Music Scholarship - Hanning,Christopher - SOP</t>
  </si>
  <si>
    <t>7539352400 - Freshman String Scholarship - Hanning,Christopher - FSS</t>
  </si>
  <si>
    <t>7539362400 - Harry Wilkinson Scholarship - Hanning,Christopher - WIL</t>
  </si>
  <si>
    <t>7539372400 - Phi Mu Alpha Sinfonia Scholar - Hanning,Christopher - PMA</t>
  </si>
  <si>
    <t>7539392400 - Lois Williams Scholarship Fund - Hanning,Christopher - LWS</t>
  </si>
  <si>
    <t>7539402400 - Joy Vandever Scholarship - Hanning,Christopher - ZJV</t>
  </si>
  <si>
    <t>7539882026 - Vincent &amp; Marie Skahan Scholar - Fenton,Barbara - ZSQ</t>
  </si>
  <si>
    <t>7539892026 - Ruth Zoll Scholarship - Fenton,Barbara - REZ</t>
  </si>
  <si>
    <t>7539902026 - William &amp; Barbara Taylor Schol - Fenton,Barbara - ZTB</t>
  </si>
  <si>
    <t>7539912026 - Presidential Scholarship - Fenton,Barbara - PRS</t>
  </si>
  <si>
    <t>7539922026 - M F Mcilvain Scholarship - Fenton,Barbara - MCL</t>
  </si>
  <si>
    <t>7539932026 - Bonnie Evans Feinberg Scholar - Fenton,Barbara - FEI</t>
  </si>
  <si>
    <t>7539942026 - Evelyn Haldeman Scholarship - Fenton,Barbara - EHS</t>
  </si>
  <si>
    <t>7539952026 - Melvin L Free Scholarship - Fenton,Barbara - FRM</t>
  </si>
  <si>
    <t>7539962026 - Ralph Derubbo Scholarship - Fenton,Barbara - DER</t>
  </si>
  <si>
    <t>7539972026 - Connelly Foundation Scholar. - Fenton,Barbara - ZLY</t>
  </si>
  <si>
    <t>7539982026 - Chester County Scholarship - Fenton,Barbara - CCO</t>
  </si>
  <si>
    <t>7511002154 - Youth Empowerment &amp; Urban Community Chng - Ashley,Hannah - YUP</t>
  </si>
  <si>
    <t>7511002175 - Interdisciplinary Studies - Colgan,Ann - LSP</t>
  </si>
  <si>
    <t>7511002540 - Physician Assistant Program - Baker,Amy - SPV</t>
  </si>
  <si>
    <t>7511003520 - Risk Management - Beauford,Ryan - PON</t>
  </si>
  <si>
    <t>7511012335 - Letter of Eligibility CCIU Certification - DWilliams2@wcupa.edu - n/a</t>
  </si>
  <si>
    <t>7511112200 - CBPM Match - Clean Slate - Saboe,Matt - COZ</t>
  </si>
  <si>
    <t>7511312026 - DC-CAP Scholarship - McIlhenny,Daniel - n/a</t>
  </si>
  <si>
    <t>7511993100 - SAP Student Payroll Default - Kleponis,Catherine - FWO</t>
  </si>
  <si>
    <t>7512824200 - AVP SA - Spirit &amp; Traditions One-Time - Hinkle,Sara - ONT</t>
  </si>
  <si>
    <t>7515043100 - COVID INSTITUTIONAL CARES HEERF3 - Small,Brenda - VIZ</t>
  </si>
  <si>
    <t>7515151300 - Anti-Racism Working Group - Ocean,Mia - AFG</t>
  </si>
  <si>
    <t>7515161300 - Animated Case based Studies in Teaching - McGinley,Vicki - AFJ</t>
  </si>
  <si>
    <t>7516015062 - IT Infrastructure -IST - Singh,Jatinder - n/a</t>
  </si>
  <si>
    <t>7516045062 - Emerging Tech./Capital Projects - IST - Singh,Jatinder - n/a</t>
  </si>
  <si>
    <t>7516075062 - Bloomberg Terminal - ECO/FIN - Singh,Jatinder - n/a</t>
  </si>
  <si>
    <t>7516085062 - ESRI - GEO - Singh,Jatinder - n/a</t>
  </si>
  <si>
    <t>7516125062 - Smarthinking - LARC - Singh,Jatinder - n/a</t>
  </si>
  <si>
    <t>7516135062 - Database/Subscriptions - LIB - Singh,Jatinder - n/a</t>
  </si>
  <si>
    <t>7516165016 - TF - Digital Media Technology - Singh,JT - TFD</t>
  </si>
  <si>
    <t>7517002190 - West Chester Writing Project (WCWP) - Schmidt,Pauline - WRT</t>
  </si>
  <si>
    <t>7517014100 - Alcohol Fines and Lifeskills - Brenner,Christine - LFS</t>
  </si>
  <si>
    <t>7517054500 - Athl CB Cheerleading - Beattie,Terence - CHR</t>
  </si>
  <si>
    <t>7517132015 - Rafiki Africa Foundation Kenya Program - Howard,Angela - KEN</t>
  </si>
  <si>
    <t>7517204500 - Athl CB Tennis - Men - Beattie,Terence - TEN</t>
  </si>
  <si>
    <t>7517234500 - Athl CB Track and Field - Women - Beattie,Terence - TFW</t>
  </si>
  <si>
    <t>7517242010 - IDC - Communicative Disorders - Kim, So Jung - CDS</t>
  </si>
  <si>
    <t>7517242011 - IDC - Mitchell, Brandon - Mitchell,Brandon - 0</t>
  </si>
  <si>
    <t>7517272011 - IDC - Sowa, Jessica - Sowa,Jessica - IDD</t>
  </si>
  <si>
    <t>7517282011 - IDC - Grillo,Liz - Grillo,Elizabeth - IDE</t>
  </si>
  <si>
    <t>7517292011 - IDC - Saboe,Matt - Saboe,matt - IDF</t>
  </si>
  <si>
    <t>7517312015 - ELS Language Center - SS - Howard,Angela - LCE</t>
  </si>
  <si>
    <t>7517692015 - iSURI - Howard,Angela - ISA</t>
  </si>
  <si>
    <t>7521214111 - RH Student Conduct - Brenner,Christina - XOW</t>
  </si>
  <si>
    <t>7521214140 - RH AVP &amp; Dean of Students - Rocco,Denine - XJN</t>
  </si>
  <si>
    <t>7521293240 - RH USH Utilities - Lattanze,John - XCK</t>
  </si>
  <si>
    <t>7521293500 - RH USH PS_Patrol - Stevenson,Ray - XCG</t>
  </si>
  <si>
    <t>7521293510 - RH USH PS_Security - Stevenson,Ray - XCH</t>
  </si>
  <si>
    <t>7521295025 - RH USH Information Tech - Partridge,Kevin - XCJ</t>
  </si>
  <si>
    <t>7533032525 - Special Phys. Activity Program - Foster,Elizabeth - ZAP</t>
  </si>
  <si>
    <t>7533072525 - Camp Abilities - Foster,Elizabeth - XZE</t>
  </si>
  <si>
    <t>7534052142 - NSF RUI Next Generation Light-Emitters - Mitchell,Brandon - PHR</t>
  </si>
  <si>
    <t>7534262130 - NASA PSU PA Space Grant Consortium - Hilliker,Joby - PHG</t>
  </si>
  <si>
    <t>7535032225 - Phila Heat-Reduction Capacity Analysis - Heckert,Megan - YBN</t>
  </si>
  <si>
    <t>7535152515 - Hamilton Health Perinatal Project - Baba,Zeinab - MIO</t>
  </si>
  <si>
    <t>7535162112 - ASCB Nematode Hunters - Sowa,Jessica - BIA</t>
  </si>
  <si>
    <t>7539212026 - PHEAA Military Family Eduation Program - McIlhenny,Daniel - n/a</t>
  </si>
  <si>
    <t>Position #:</t>
  </si>
  <si>
    <t>Clerical Assistant 1</t>
  </si>
  <si>
    <t>Clerical Assistant 2</t>
  </si>
  <si>
    <t>Clerical Assistant 3</t>
  </si>
  <si>
    <t>New and Interim Assignments</t>
  </si>
  <si>
    <t>7511002004 - AP for Academic Affairs - Auld,Josh - APA</t>
  </si>
  <si>
    <t>7511002015 - Global Engagement Office - Howard,Angela - IPS</t>
  </si>
  <si>
    <t>7511002145 - Psychology - Johnson,Vanessa - PSY</t>
  </si>
  <si>
    <t>7511002335 - Educational Leadership &amp; Higher Ed Admin - Hodes,Jacqueline - EDL</t>
  </si>
  <si>
    <t>7511002600 - Dean Graduate Studies-Research - Calvano,Lisa - DGR</t>
  </si>
  <si>
    <t>7511003000 - VP - Finance &amp; Administration - Murphy,Todd - FIS</t>
  </si>
  <si>
    <t>7511003251 - Environmental Health and Safety - Ludwig,Gary - ENV</t>
  </si>
  <si>
    <t>7511005021 - OneSIS Implementation - Jerabek,Megan - SIS</t>
  </si>
  <si>
    <t>7511006000 - VP - Advancement &amp; External Affairs - Davenport,Zeb - EXO</t>
  </si>
  <si>
    <t>7511009000 - VP - Diversity, Equity &amp; Inclusion - Robinson,Tracey - DEI</t>
  </si>
  <si>
    <t>7511072600 - Graduate Assistantship - Calvano,Lisa - GSO</t>
  </si>
  <si>
    <t>7511073500 - Training and Professional Development - Stevenson,Ray - POT</t>
  </si>
  <si>
    <t>7511076000 - VP-Adv and Ext Affairs Discretionary - Davenport,Zeb - AEA</t>
  </si>
  <si>
    <t>7511092600 - Graduate Assistants - Purchased - Calvano,Lisa - GAP</t>
  </si>
  <si>
    <t>7511992118 - PHILA Communication Studies - Boyle,Michael - PCS</t>
  </si>
  <si>
    <t>7511992246 - PHILA UG Social Work Field Practicum - Davis,Cornell - SZZ</t>
  </si>
  <si>
    <t>7512015021 - OneSIS Implementation - One Time - Jerabek,Megan - SIB</t>
  </si>
  <si>
    <t>7512804105 - Multicultural Center One-Time - D'Arcangelo, Diane - MCO</t>
  </si>
  <si>
    <t>7512804230 - Career Development One-Time - Long,Jennifer - ONG</t>
  </si>
  <si>
    <t>7515024115 - SPRC - Volunteer Service Improvement - Jacobson,Seth - VSI</t>
  </si>
  <si>
    <t>7515082300 - WCU Match for HRSA 2 Grant-Tennille - Tennille,Julie - ARX</t>
  </si>
  <si>
    <t>7515132960 - FYE - First Year Experience Program - Mrkich,Shannon - FYO</t>
  </si>
  <si>
    <t>7516025063 - Software/License/Maintenance-IST - Singh,Jatinder - n/a</t>
  </si>
  <si>
    <t>7516085063 - iMACs for Brandywine Editing lab-COM - Singh,Jatinder - n/a</t>
  </si>
  <si>
    <t>7516125063 - ESRI-GIS - Singh,Jatinder - n/a</t>
  </si>
  <si>
    <t>7516155063 - Theravue Simulation Software-CEE - Singh,Jatinder - n/a</t>
  </si>
  <si>
    <t>7516185063 - Rec 311 AV Refresh-EPP - Singh,Jatinder - n/a</t>
  </si>
  <si>
    <t>7516285063 - Steromicroscope Set-BIO - Singh,Jatinder - n/a</t>
  </si>
  <si>
    <t>7516295063 - WCU Online Registration-LARC - Singh,Jatinder - n/a</t>
  </si>
  <si>
    <t>7516325063 - Databases-LIB - Singh,Jatinder - n/a</t>
  </si>
  <si>
    <t>7516375063 - Focus 2-CDC - Singh,Jatinder - n/a</t>
  </si>
  <si>
    <t>7517004128 - Counseling Center - Daltry,Rachel - CCR</t>
  </si>
  <si>
    <t>7517012150 - Zhongping Huang ORSP Research Funds - Huang,Zhongping - HOV</t>
  </si>
  <si>
    <t>7518052960 - HYPE Summer 2/12 day camp - Fishbaugh,Cherie - AUH</t>
  </si>
  <si>
    <t>7518214500 - Track-Cross Country Summer Camp - Beattie,Terence - TRC</t>
  </si>
  <si>
    <t>7521213251 - RH EHS - Ludwig,Gary - RER</t>
  </si>
  <si>
    <t>7521214130 - RH Leadership Program - Rocco,Denine - XJM</t>
  </si>
  <si>
    <t>7522223251 - Dining EHS - Ludwig,Gary - REU</t>
  </si>
  <si>
    <t>7523233251 - Sykes EHS - Ludwig,Gary - REW</t>
  </si>
  <si>
    <t>7524243251 - RC EHS - Ludwig,Gary - REX</t>
  </si>
  <si>
    <t>7533012118 - ABC Communications - Boyle,Michael - ABC</t>
  </si>
  <si>
    <t>7533012600 - Graduate Studies Benefit Fund - Calvano,Lisa - ZDJ</t>
  </si>
  <si>
    <t>7533014220 - Leadership Development Center - D'Arcangelo,Diane - ZCV</t>
  </si>
  <si>
    <t>7533014230 - Career Development Fund - Long,Jennifer - ZCA</t>
  </si>
  <si>
    <t>7533022145 - Psychology - Restricted - Johnson,Vanessa - PDF</t>
  </si>
  <si>
    <t>7533023100 - WCU Restricted Clearing Acct - Westervelt,Lisa - RCL</t>
  </si>
  <si>
    <t>7533144500 - Golf Fund - Beattie,Terence - GLF</t>
  </si>
  <si>
    <t>7534012990 - DOE PA Alliance for Design of OPen Txtbk - Drumm,Marc - DSB</t>
  </si>
  <si>
    <t>7534032385 - NSF-Improving STEM Ed thru a Teacher Res - Ilaria,Daniel - NOX</t>
  </si>
  <si>
    <t>7534032510 - NIH Improving Efficacy of Voice Therapy - Grillo,Elizabeth - YJY</t>
  </si>
  <si>
    <t>7534082145 - HRSA-Graduate Psychology Ed Program - Clarke,Angela - KMI</t>
  </si>
  <si>
    <t>7534092145 - Arts for Learning Maryland-Subaward - Brown,Eleanor - KMK</t>
  </si>
  <si>
    <t>7534342112 - NSF-BRC-BIO Discovery of Pathogens - Sowa,Jessica - BIE</t>
  </si>
  <si>
    <t>7535022525 - CCDSIG Adapted Nutrition Fitness and PE - Foster,Elizabeth - YGL</t>
  </si>
  <si>
    <t>7535042305 - ACPA Emerging Scholars Program - Mohajeri,Orkideh - YKA</t>
  </si>
  <si>
    <t>7535042981 - IFYC Faith in the Vaccine - Wooten,Zachary - HOO</t>
  </si>
  <si>
    <t>7535052981 - IFYC-Faith &amp; Health Stipend - Wooten,Zachary - HOP</t>
  </si>
  <si>
    <t>7535062124 - Teagle Comm Learning - Ashley,Hannah - CLG</t>
  </si>
  <si>
    <t>7535112145 - Settlement Music School - NEA Match - Brown,Eleanor - PSJ</t>
  </si>
  <si>
    <t>7536032145 - Red Clay Consolidated School District - Grassetti,Stevie - YYD</t>
  </si>
  <si>
    <t>7536094125 - PLCB-Reduce Underage Drinking Grant - Trogus,Jayme - DRK</t>
  </si>
  <si>
    <t>7539314500 - Track &amp; Cross Country Ath Assist- Women - Beattie,Terence - TFA</t>
  </si>
  <si>
    <t>7539324500 - Track &amp; Cross Country Ath Assist- Men - Beattie,Terence - MFA</t>
  </si>
  <si>
    <t>08-09-2022</t>
  </si>
  <si>
    <t>SECTION 3: Division Budget Review &amp; VP Approval</t>
  </si>
  <si>
    <t>Vice President Approval:</t>
  </si>
  <si>
    <t>SECTION 5:  EVP Approval</t>
  </si>
  <si>
    <t>As of 5/30/2024</t>
  </si>
  <si>
    <t>ARP</t>
  </si>
  <si>
    <t>SERS A</t>
  </si>
  <si>
    <t>SERS AA</t>
  </si>
  <si>
    <t>SERS A3</t>
  </si>
  <si>
    <t>SERS A4</t>
  </si>
  <si>
    <t>SERS A5</t>
  </si>
  <si>
    <t>SERS A6</t>
  </si>
  <si>
    <t>SERS DCP</t>
  </si>
  <si>
    <t>FY25</t>
  </si>
  <si>
    <t>FY26</t>
  </si>
  <si>
    <t>FY27</t>
  </si>
  <si>
    <t>FY28</t>
  </si>
  <si>
    <t>E2</t>
  </si>
  <si>
    <t>E3</t>
  </si>
  <si>
    <t>7511001000 - President - Lehman, Andrew - PRE</t>
  </si>
  <si>
    <t>7511001003 - Information Center - Fahey, Megan - RSR</t>
  </si>
  <si>
    <t>7511001300 - Diversity Equity and Inclusion - Robinson, Tracey - AFF</t>
  </si>
  <si>
    <t>7511002000 - VP - Academic Affairs - Provost - Auld,Josh - PVS</t>
  </si>
  <si>
    <t>7511002010 - ORSP Office and Pcard - Neale-Mcfall,Cheryl - FAD</t>
  </si>
  <si>
    <t>7511002016 - EXCHN - Student Exchange Program - Howard,Angela - Not Applicable</t>
  </si>
  <si>
    <t>7511002026 - Financial Aid - McIlhenny,Daniel - AID</t>
  </si>
  <si>
    <t>7511002028 - Academic Support &amp; Advocacy Center - Corsi,Amanda - STS</t>
  </si>
  <si>
    <t>7511002029 - Registrar - Hewitt, Jennifer - REG</t>
  </si>
  <si>
    <t>7511002100 - Dean - College of Sciences &amp; Mathematics - Oshaughnessy,Jessica - CAS</t>
  </si>
  <si>
    <t>7511002106 - Anthropology &amp; Sociology - Ceballos,Miguel - ANT</t>
  </si>
  <si>
    <t>7511002112 - Biology - Chandler, Jennifer L. - BIO</t>
  </si>
  <si>
    <t>7511002118 - Communication Studies - Millhous, Lisa - COM</t>
  </si>
  <si>
    <t>7511002124 - English - Burns, Michael S. - ENG</t>
  </si>
  <si>
    <t>7511002127 - Department of Languages and Cultures - Cardemil-Krause, Cristobal F. - FLG</t>
  </si>
  <si>
    <t>7511002136 - Mathematics - Kolpas, Allison M. - MAT</t>
  </si>
  <si>
    <t>7511002139 - Philosophy - Striblen, Cassie - PHI</t>
  </si>
  <si>
    <t>7511002151 - Women's and Gender Studies - Lair,Liam - WOS</t>
  </si>
  <si>
    <t>7511002178 - Pharm. Product Development - Simpson,Thomas - Not Applicable</t>
  </si>
  <si>
    <t>7511002187 - College Literature - Personnel Only - Corbin,Megan - LIT</t>
  </si>
  <si>
    <t>7511002210 - Accounting - Khimich,Natalya - ACC</t>
  </si>
  <si>
    <t>7511002215 - Criminal Justice - Crossney,Kristen - CRJ</t>
  </si>
  <si>
    <t>7511002245 - Social Work - Deedat,Hadih - SWK</t>
  </si>
  <si>
    <t>7511002246 - SWK Field Practicum - Gardner,Ebony - SYZ</t>
  </si>
  <si>
    <t>7511002251 - Grad Soc Work Field Practicum - Carney,Elizabeth - GSZ</t>
  </si>
  <si>
    <t>7511002270 - MBA Program - Leach,Evan - MBA</t>
  </si>
  <si>
    <t>7511002275 - Public Policy &amp; Administration - Atuahene,Francis - PPA</t>
  </si>
  <si>
    <t>7511002330 - Counselor Education - Boccone, Peter J - CEE</t>
  </si>
  <si>
    <t>7511002415 - Music Education &amp; Music Therapy - Major,Marci - MUE</t>
  </si>
  <si>
    <t>7511002450 - Department of Art and Design - Jones, David P. - ART</t>
  </si>
  <si>
    <t>7511002475 - Theatre and Dance - Staruch,Elizabeth - THA</t>
  </si>
  <si>
    <t>7511002520 - Nursing - Barker, Nancy - NUR</t>
  </si>
  <si>
    <t>7511002700 - Dean - Wells School of Music - Hanning,Chris - SOM</t>
  </si>
  <si>
    <t>7511002710 - Ensembles and Conducting - Yozviak,Andrew - ENS</t>
  </si>
  <si>
    <t>7511002715 - Vocal and Keyboard Music - Bullock, Emily - VOK</t>
  </si>
  <si>
    <t>7511002900 - Dean - Honors Colleg - Auld,Josh - HOA</t>
  </si>
  <si>
    <t>7511002940 - Library Administration - Dixon,Jill - LIB</t>
  </si>
  <si>
    <t>7511002942 - Acquistions - Walton,Kerry - ACQ</t>
  </si>
  <si>
    <t>7511002944 - Resource Services - Walton,Kerry - CAT</t>
  </si>
  <si>
    <t>7511002948 - Reference Services - Dixon,Jill - REF</t>
  </si>
  <si>
    <t>7511002950 - Continuing Resources - Walton,Kerry - SER</t>
  </si>
  <si>
    <t>7511002956 - Innovations Media Center - Childs, Deirdre A - IMC</t>
  </si>
  <si>
    <t>7511002960 - Senior Vice Provost - Academic Affairs - Auld,Josh - AAA</t>
  </si>
  <si>
    <t>7511002962 - Graduate Center Operations - Ross, Ashley - GCO</t>
  </si>
  <si>
    <t>7511002965 - Assoc Prov - Accrediation and Assessment - Auld,Josh - ASZ</t>
  </si>
  <si>
    <t>7511002970 - University College - Adkins,Tabetha - CAE</t>
  </si>
  <si>
    <t>7511002971 - IDSASP - Bunner,Marie - EDS</t>
  </si>
  <si>
    <t>7511002972 - ROTC Military Science - Adkins,Tabetha - RTC</t>
  </si>
  <si>
    <t>7511002977 - Academic Success Program - Craig,John - ADP</t>
  </si>
  <si>
    <t>7511002979 - Exploratory Studies - Lloyd, Courtney - ADV</t>
  </si>
  <si>
    <t>7511002981 - Honors - Jussaume, Timothy - HON</t>
  </si>
  <si>
    <t>7511002987 - Office for Educational Accessibility - Thomas,David - SDS</t>
  </si>
  <si>
    <t>7511002989 - Institute For Women - Mosvick, Lindsey - IFW</t>
  </si>
  <si>
    <t>7511002990 - The Teaching and Learning Center - Nyanungo,Naomie - DSD</t>
  </si>
  <si>
    <t>7511003130 - Business Services - Baun,Jeff - SRV</t>
  </si>
  <si>
    <t>7511003140 - Payroll - Kelly,Lisa - PAQ</t>
  </si>
  <si>
    <t>7511003145 - Finance and Business Svcs - Accounting - Kelly,Lisa - ACG</t>
  </si>
  <si>
    <t>7511003200 - Facilities Division - McNamara,David - FAC</t>
  </si>
  <si>
    <t>7511003215 - Custodial Services - McStravick, Stephen - HOU</t>
  </si>
  <si>
    <t>7511003221 - Moving Services - EG - Braid,Joshua - MVS</t>
  </si>
  <si>
    <t>7511003224 - Facilities - Stores and Receiving - Ross, Ashley - FSR</t>
  </si>
  <si>
    <t>7511003226 - Weather Events - Braid,Joshua - Not Applicable</t>
  </si>
  <si>
    <t>7511003240 - TMA Services - McNamara,David - PLA</t>
  </si>
  <si>
    <t>7511003260 - Facilities Design &amp; Construct - McNamara, David - PLN</t>
  </si>
  <si>
    <t>7511003262 - Project Services FDC - McNamara,David - PSZ</t>
  </si>
  <si>
    <t>7511003270 - Facilities Maintenance - Seaman,Andrew - PMN</t>
  </si>
  <si>
    <t>7511003271 - Mechanical Maintenance - Seaman,Andrew - MEC</t>
  </si>
  <si>
    <t>7511003272 - Electrical Shop - Schwander,Matthew - ECT</t>
  </si>
  <si>
    <t>7511003273 - Plumbing Shop - Schwander,Matthew - PLB</t>
  </si>
  <si>
    <t>7511003274 - HVAC Shop - Schwander,Matthew - AIR</t>
  </si>
  <si>
    <t>7511003275 - Night Maintenance - Brown,Andre - NMT</t>
  </si>
  <si>
    <t>7511003276 - Carpentry Shop - Erle,Eric - CRP</t>
  </si>
  <si>
    <t>7511003277 - Lock Shop - Erle,Eric - LOC</t>
  </si>
  <si>
    <t>7511003278 - Paint Shop - Erle,Eric - PNT</t>
  </si>
  <si>
    <t>7511003285 - Preventative Maintenance - Erle,Eric - PWK</t>
  </si>
  <si>
    <t>7511003290 - Facilities Project Management - McNamara, David - FPM</t>
  </si>
  <si>
    <t>7511004000 - VP - Student Affairs - Buxton,Jasmine - STU</t>
  </si>
  <si>
    <t>7511004105 - Dowdy Multicultural Center - Oliver,Elisa - MAF</t>
  </si>
  <si>
    <t>7511004115 - Community Engagement &amp; Social Impact - Patel Eng, Rita - VLN</t>
  </si>
  <si>
    <t>7511004135 - Student Engagement - Farrer,Kimberly - SLE</t>
  </si>
  <si>
    <t>7511004200 - Asst VP – Communications, Ops, Strategy - Hinkle,Sara - ADS</t>
  </si>
  <si>
    <t>7511004220 - Student Connection &amp; Belonging - DeckerHaynes,Amber - CLU</t>
  </si>
  <si>
    <t>7511005017 - Technical Support Services - TSS - Singh,JT - VPU</t>
  </si>
  <si>
    <t>7511005050 - Technology Fee Revenue - Singh,JT - Not Applicable</t>
  </si>
  <si>
    <t>7511007000 - VP - University Affairs - Lehman,Andrew - UAD</t>
  </si>
  <si>
    <t>7511007100 - VP - Development - Lehman,Andrew - ALU</t>
  </si>
  <si>
    <t>7511008000 - Executive Vice President - Osgood,Jeffery - EVP</t>
  </si>
  <si>
    <t>7511008200 - Labor Relations - Auld,Josh - LRE</t>
  </si>
  <si>
    <t>7511011000 - Trustees - Lehman,Andrew - TRU</t>
  </si>
  <si>
    <t>7511011200 - President's Strategic Initiative Reserve - Mates,Ilene - Not Applicable</t>
  </si>
  <si>
    <t>7511012000 - Trustees Achievement Awards 1 - Auld,Josh - TAA</t>
  </si>
  <si>
    <t>7511012005 - IR Software Licenses - Yannick, Lisa - Not Applicable</t>
  </si>
  <si>
    <t>7511012015 - Faculty Led Study Abroad Support - Howard,Angela - Not Applicable</t>
  </si>
  <si>
    <t>7511012016 - EXCHN - Hosei University - Japan - Howard,Angela - Not Applicable</t>
  </si>
  <si>
    <t>7511012026 - Acad. Ach. Recognition Awards - McIlhenny,Daniel - ACH</t>
  </si>
  <si>
    <t>7511012029 - National Student Exchange - Robinson, Tracey - NSE</t>
  </si>
  <si>
    <t>7511012100 - CASI-Advn'd Scientific Imaging - Oshaughnessy,Jessica - EMC</t>
  </si>
  <si>
    <t>7511012130 - Planetarium - Gagne,Marc - PTL</t>
  </si>
  <si>
    <t>7511012142 - SPRC Srv Lrn Physics - Waite,Matthew - Not Applicable</t>
  </si>
  <si>
    <t>7511012375 - Travel Supervisors - Beaver,Maryann - Not Applicable</t>
  </si>
  <si>
    <t>7511012450 - Gallery - Jones, David P. - Not Applicable</t>
  </si>
  <si>
    <t>7511012510 - Speech Clinic - Moreau,Sarah - CDC</t>
  </si>
  <si>
    <t>7511012946 - Interlibrary Loan - Childs,Deirdre - Not Applicable</t>
  </si>
  <si>
    <t>7511012949 - Special Collections Acquisitions - McColl,Ronald - Not Applicable</t>
  </si>
  <si>
    <t>7511012950 - Preservation - Walton,Kerry - BND</t>
  </si>
  <si>
    <t>7511012954 - Music Library Acquisitions - Sestrick,Timothy - Not Applicable</t>
  </si>
  <si>
    <t>7511013130 - Supplier Diversity - Baun,Jeffrey - Not Applicable</t>
  </si>
  <si>
    <t>7511013220 - Waste Disposal - Braid,Joshua - Not Applicable</t>
  </si>
  <si>
    <t>7511013251 - Fire Safety - Ludwig,Gary - Not Applicable</t>
  </si>
  <si>
    <t>7511013270 - SECC Maintenance - McNamara,David - Not Applicable</t>
  </si>
  <si>
    <t>7511013299 - Parking Set Aside - Murphy,Todd - Not Applicable</t>
  </si>
  <si>
    <t>7511014000 - Center for Trans and Queer - English, Kristin - IGL</t>
  </si>
  <si>
    <t>7511015000 - Campus Computing Equipment - Singh,JT - Not Applicable</t>
  </si>
  <si>
    <t>7511015015 - Hardware and Software - Singh,JT - Not Applicable</t>
  </si>
  <si>
    <t>7511017200 - Welcome to West Chester Day - Birch,Jenna - Not Applicable</t>
  </si>
  <si>
    <t>7511018000 - LOU Reimbursed Assignments - Osgood,Jeffery - PNW</t>
  </si>
  <si>
    <t>7511019000 - VP-Div, Equity &amp; Inclusion Discretionary - Robinson,Tracey - Not Applicable</t>
  </si>
  <si>
    <t xml:space="preserve">7511021000 - Rammy Mascot Life Cycle Reserve - Rightmer,Sabrina - </t>
  </si>
  <si>
    <t>7511022015 - International Education Festival - Howard,Angela - Not Applicable</t>
  </si>
  <si>
    <t>7511022016 - EXCHN - University of Kassel - Germany - Howard,Angela - Not Applicable</t>
  </si>
  <si>
    <t>7511022020 - Academic Affairs Facilities Initiatives - Santivasci,Joseph - Not Applicable</t>
  </si>
  <si>
    <t>7511022100 - Information Assurance Center - Oshaughnessy,Jessica - IAC</t>
  </si>
  <si>
    <t>7511022136 - SPRC WC Statistical Institute - Rieger,Randall - Not Applicable</t>
  </si>
  <si>
    <t>7511022400 - AV Technician - Hanning,Chris - Not Applicable</t>
  </si>
  <si>
    <t>7511022510 - Hearing Clinic - Moreau,Sarah - HEC</t>
  </si>
  <si>
    <t>7511022700 - WSOM Ensemble Block Fund - Hanning,Chris - Not Applicable</t>
  </si>
  <si>
    <t>7511022946 - Public Workstations_Printing - Childs,Deirdre - Not Applicable</t>
  </si>
  <si>
    <t>7511022960 - COMPASS Program - James,Tammy - ZVK</t>
  </si>
  <si>
    <t>7511022970 - Learning Communities Project - Adkins,Tabetha - LCP</t>
  </si>
  <si>
    <t>7511023130 - Green Purchasing Initiative - Baun,Jeffrey - Not Applicable</t>
  </si>
  <si>
    <t>7511023200 - ASHRAE 188 - McNamara,David - Not Applicable</t>
  </si>
  <si>
    <t>7511023215 - Custodial Leased Space Maintenance - Shields,Patricia - Not Applicable</t>
  </si>
  <si>
    <t>7511023240 - Facilities Equipment - McNamara,David - Not Applicable</t>
  </si>
  <si>
    <t>7511023251 - Radiation Safety - Ludwig,Gary - Not Applicable</t>
  </si>
  <si>
    <t>7511023299 - Land Acquisitions Set Aside - McNamara,David - Not Applicable</t>
  </si>
  <si>
    <t>7511024200 - Rammy Mascot Program - Rightmer, Sabrina E. - SPQ</t>
  </si>
  <si>
    <t>7511027200 - Homecoming &amp; Alumni Weekend - Birch,Jenna - Not Applicable</t>
  </si>
  <si>
    <t>7511027400 - Admissions Publications - Born,Matthew - Not Applicable</t>
  </si>
  <si>
    <t>7511029000 - OOC - ODEI partnership - Robinson,Tracey - DEJ</t>
  </si>
  <si>
    <t>7511031000 - Administrative Search - Lehman,Andrew - ASE</t>
  </si>
  <si>
    <t>7511032015 - International Program Administration - Howard,Angela - Not Applicable</t>
  </si>
  <si>
    <t>7511032016 - EXCHN - Mary Immaculate College -Ireland - Howard,Angela - Not Applicable</t>
  </si>
  <si>
    <t>7511032026 - Fin. Aid - Title IV Matching - McIlhenny,Daniel - Not Applicable</t>
  </si>
  <si>
    <t>7511032100 - CAS Entrepreneurial Project - Oshaughnessy,Jessica - CET</t>
  </si>
  <si>
    <t>7511032300 - Faculty Technology Center - Crans, Kristen - AVC</t>
  </si>
  <si>
    <t>7511032400 - Piano Technician - Hanning,Chris - Not Applicable</t>
  </si>
  <si>
    <t>7511032515 - SPRC Partners in Prevention - Brenner,James - Not Applicable</t>
  </si>
  <si>
    <t>7511032970 - Student Retention Committee - Adkins,Tabetha - SRC</t>
  </si>
  <si>
    <t>7511032984 - Early Alert - Manigo,Jocelyn - Not Applicable</t>
  </si>
  <si>
    <t>7511033200 - Shuttle Bus Transportation - Shields,Patricia - Not Applicable</t>
  </si>
  <si>
    <t>7511033215 - Custodial Maintenance - McStravick, Stephen - Not Applicable</t>
  </si>
  <si>
    <t>7511033299 - Campus Improvements Set Aside - McNamara,David - Not Applicable</t>
  </si>
  <si>
    <t xml:space="preserve">7511034200 - Ramboree - Kolb,Clayton - </t>
  </si>
  <si>
    <t>7511035000 - Microsoft License - Singh,JT - Not Applicable</t>
  </si>
  <si>
    <t>7511037200 - Senior Day - Birch,Jenna - Not Applicable</t>
  </si>
  <si>
    <t>7511042010 - Student Research and Creative Award Fun - Neale-Mcfall,Cheryl - SRF</t>
  </si>
  <si>
    <t>7511042015 - Strategic Intl Partnership Development - Howard,Angela - Not Applicable</t>
  </si>
  <si>
    <t>7511042016 - EXCHN - EMNormandie - France - Howard,Angela - Not Applicable</t>
  </si>
  <si>
    <t>7511042020 - Dual Enrollment Classes - High School - Ulrich, John - Not Applicable</t>
  </si>
  <si>
    <t>7511042023 - International Recruiting - Freed,Sarah - Not Applicable</t>
  </si>
  <si>
    <t>7511042026 - VA Yellow Ribbon Matching - McIlhenny,Daniel - Not Applicable</t>
  </si>
  <si>
    <t>7511042100 - CAS Dean - Special Projects - Oshaughnessy,Jessica - FWQ</t>
  </si>
  <si>
    <t>7511042127 - FLG Assessment Award - Amer,Mahmoud - Not Applicable</t>
  </si>
  <si>
    <t>7511042700 - WSOM Scholarly and Musical Activities - Hanning,Christopher - Not Applicable</t>
  </si>
  <si>
    <t>7511042948 - Student Success - Library - Childs, Deirdre A - Not Applicable</t>
  </si>
  <si>
    <t>7511042970 - ROTC Program - Adkins-Shato,Tabetha - Not Applicable</t>
  </si>
  <si>
    <t>7511043200 - Project Exploration Costs - McNamara,David - PRZ</t>
  </si>
  <si>
    <t>7511043215 - Period Project - Shields,Patricia - No PS Cd Banner</t>
  </si>
  <si>
    <t>7511043240 - Training and Development - Fac - McNamara,David - Not Applicable</t>
  </si>
  <si>
    <t>7511043300 - Pre-Employment Background Checks - Helzlsouer,William - Not Applicable</t>
  </si>
  <si>
    <t>7511043500 - EG Security Intg Sys Maint - Stevenson,Ray - Not Applicable</t>
  </si>
  <si>
    <t xml:space="preserve">7511044200 - Homecoming and Traditions - Kolb,Clayton - </t>
  </si>
  <si>
    <t>7511045025 - Document Management - Singh,JT - Not Applicable</t>
  </si>
  <si>
    <t>7511047300 - University Marketing - Gainer,Nancy - Not Applicable</t>
  </si>
  <si>
    <t>7511051000 - Culture of Service - Lehman,Andrew - TWC</t>
  </si>
  <si>
    <t>7511051300 - Frederick Douglass Institute - Awuyah, Chris - FDO</t>
  </si>
  <si>
    <t>7511052000 - Provost Special Projects - Auld,Josh - PSP</t>
  </si>
  <si>
    <t>7511052016 - EXCHN - Uni College - Cayman Islands - Howard,Angela - Not Applicable</t>
  </si>
  <si>
    <t>7511052026 - Veterans Center - Morrison, Lillian P. - VFW</t>
  </si>
  <si>
    <t>7511052124 - The Writing Center - Sancak-Marusa,Ilknur - ENA</t>
  </si>
  <si>
    <t>7511052240 - WCU - Learning Latinidad - Stevenson,Linda - Not Applicable</t>
  </si>
  <si>
    <t>7511052970 - USSSS Dean Special Projects - Adkins,Tabetha - Not Applicable</t>
  </si>
  <si>
    <t>7511053000 - Document Management - Admin_Finance - Orlov,Janice - Not Applicable</t>
  </si>
  <si>
    <t>7511053200 - Campus Master Plan - McNamara,David - Not Applicable</t>
  </si>
  <si>
    <t>7511053240 - ESCO Debt Service - EG - Lattanze,John - Not Applicable</t>
  </si>
  <si>
    <t>7511053299 - EG Contribution to Plant - Murphy,Todd - Not Applicable</t>
  </si>
  <si>
    <t>7511053500 - Security System Contract - Stevenson,Ray - Not Applicable</t>
  </si>
  <si>
    <t>7511054200 - Welcome Week - Hinkle,Sara - Not Applicable</t>
  </si>
  <si>
    <t>7511055025 - Network Operations - Partridge,Kevin - Not Applicable</t>
  </si>
  <si>
    <t>7511057000 - Foundation Contract - Osgood,Jeffery - Not Applicable</t>
  </si>
  <si>
    <t>7511057200 - Board and Committees - Birch,Jenna - Not Applicable</t>
  </si>
  <si>
    <t>7511061300 - Women's Commission - Jones,Tiffany - WOM</t>
  </si>
  <si>
    <t>7511062016 - EXCHN - Moscow State University - Howard,Angela - Not Applicable</t>
  </si>
  <si>
    <t>7511062026 - WCU Funded Athletic Scholarships - McIlhenny,Daniel - Not Applicable</t>
  </si>
  <si>
    <t>7511062029 - Student Transcripts - Jerabek,Megan - Not Applicable</t>
  </si>
  <si>
    <t>7511062100 - CAS Provost Research Initiative - Oshaughnessy,Jessica - RIA</t>
  </si>
  <si>
    <t>7511062600 - International Graduate Assistants - Phillips,Amanda - IGA</t>
  </si>
  <si>
    <t>7511062960 - Assoc. Provost Special Project - Auld,Josh - Not Applicable</t>
  </si>
  <si>
    <t>7511062970 - Brothers of Excellence - Oliver,Elisa - BTB</t>
  </si>
  <si>
    <t>7511063100 - Credit Card Services - Small,Brenda - Not Applicable</t>
  </si>
  <si>
    <t>7511063300 - Graduate Degree Reimbursements - Whitcomb,Jaime - Not Applicable</t>
  </si>
  <si>
    <t>7511063500 - Public Safety Vehicle Replacement - Stevenson,Ray - Not Applicable</t>
  </si>
  <si>
    <t>7511065015 - Multimedia - Singh,JT - Not Applicable</t>
  </si>
  <si>
    <t>7511065025 - Telecomm Equipment &amp; Supplies - Singh,JT - Not Applicable</t>
  </si>
  <si>
    <t>7511067000 - University Affairs - Discretionary - Lehman,Andrew - KPQ</t>
  </si>
  <si>
    <t>7511071000 - Strategic Initiatives - Lehman,Andrew - Not Applicable</t>
  </si>
  <si>
    <t>7511071300 - Diversity 411 - Johnson, Porsche - Not Applicable</t>
  </si>
  <si>
    <t>7511072000 - Academic Affairs Admin. Search - Auld,Josh - Not Applicable</t>
  </si>
  <si>
    <t>7511072026 - WCU Funded General Scholarship - McIlhenny,Daniel - Not Applicable</t>
  </si>
  <si>
    <t>7511072029 - Diplomas - Jerabek,Megan - Not Applicable</t>
  </si>
  <si>
    <t>7511072970 - Achieve! - Manigo,Jocelyn - Not Applicable</t>
  </si>
  <si>
    <t>7511073000 - Admin and Finance - Discretionary - Murphy,Todd - Not Applicable</t>
  </si>
  <si>
    <t>7511073100 - Perkins Loan Servicing Contrac - Small,Brenda - Not Applicable</t>
  </si>
  <si>
    <t xml:space="preserve">7511074500 - Athl CB Athletic Training - Beattie,Terence - </t>
  </si>
  <si>
    <t>7511081300 - Multicultural Faculty Commission - Chang,Janet - MUL</t>
  </si>
  <si>
    <t>7511082026 - WCU Funded Athletic Gender Equity Scholarships - McIlhenny,Daniel - Not Applicable</t>
  </si>
  <si>
    <t>7511082530 - Cadaver Lab - Jimenez,Carolyn - Not Applicable</t>
  </si>
  <si>
    <t>7511082600 - Graduate Admissions and Recruitment - Luttermoser, Alana - Not Applicable</t>
  </si>
  <si>
    <t>7511082940 - Library Employee Technology - Dixon,Jill - Not Applicable</t>
  </si>
  <si>
    <t>7511082960 - Academic Program Review - Auld,Josh - PRG</t>
  </si>
  <si>
    <t xml:space="preserve">7511084500 - Athl CB Baseball - Beattie,Terence - </t>
  </si>
  <si>
    <t>7511085000 - AVP Initiatives - Singh,JT - Not Applicable</t>
  </si>
  <si>
    <t>7511086000 - University Sponsorships - Davenport,Zebulun - Not Applicable</t>
  </si>
  <si>
    <t>7511087005 - Commencement - Kurimay, Mary Beth - CMX</t>
  </si>
  <si>
    <t>7511091300 - Frederick Douglass Society - Jones,Tiffany - Not Applicable</t>
  </si>
  <si>
    <t>7511092026 - WCU Funded Veterean's Scholarship - McIlhenny,Daniel - Not Applicable</t>
  </si>
  <si>
    <t>7511092400 - Instrument Replacement - Hanning,Chris - Not Applicable</t>
  </si>
  <si>
    <t>7511092940 - Library Subscription Services - Dixon,Jill - Not Applicable</t>
  </si>
  <si>
    <t>7511092960 - Associate Provost HCT - Auld,Josh - Not Applicable</t>
  </si>
  <si>
    <t>7511094000 - VPSA - Discretionary - Buxton,Jasmine - KPU</t>
  </si>
  <si>
    <t xml:space="preserve">7511094500 - Athl CB Basketball - Men - Beattie,Terence - </t>
  </si>
  <si>
    <t>7511095000 - IS&amp;T AVP Professional Development - Singh,JT - Not Applicable</t>
  </si>
  <si>
    <t>7511095015 - Tech Operational Expenses - Singh,JT - Not Applicable</t>
  </si>
  <si>
    <t>7511096000 - External Relations Operating - Dietrich,Julie - Not Applicable</t>
  </si>
  <si>
    <t xml:space="preserve">7511101300 - DEI Campus Climate Survey - Robinson,Tracey - </t>
  </si>
  <si>
    <t>7511102026 - WCU Funded ROTC Scholarship - McIlhenny,Daniel - Not Applicable</t>
  </si>
  <si>
    <t>7511102700 - WSOM Marketing - Hanning,Chris - FYD</t>
  </si>
  <si>
    <t>7511102940 - Library Memberships and Dues - Dixon,Jill - Not Applicable</t>
  </si>
  <si>
    <t>7511102960 - General Education Assessment - Auld,Josh - Not Applicable</t>
  </si>
  <si>
    <t xml:space="preserve">7511104500 - Athl CB Basketball - Women - Beattie,Terence - </t>
  </si>
  <si>
    <t xml:space="preserve">7511111300 - LGBTQIA University Caucus - Murray,Porsche - </t>
  </si>
  <si>
    <t>7511112000 - Accreditation - Auld,Josh - MDS</t>
  </si>
  <si>
    <t>7511112020 - Exton Center Operations - Scanlon,Robert - ENT</t>
  </si>
  <si>
    <t>7511112026 - WCU Funded FY Academic Excellence Award - McIlhenny,Daniel - Not Applicable</t>
  </si>
  <si>
    <t>7511112100 - Peace and Conflict Studies - Striblen,Cassie - PAX</t>
  </si>
  <si>
    <t>7511112600 - Graduate Conference Reimbursement Fund - Calvano,Lisa - Not Applicable</t>
  </si>
  <si>
    <t>7511112960 - Assessment of Student Learning - Auld,Josh - Not Applicable</t>
  </si>
  <si>
    <t>7511113000 - University Reserves EG - Osgood,Jeffery - Not Applicable</t>
  </si>
  <si>
    <t xml:space="preserve">7511114500 - Athl CB Cross Cntry - Beattie,Terence - </t>
  </si>
  <si>
    <t>7511121000 - Campus Legal Counsel - Lehman,Andrew - CLC</t>
  </si>
  <si>
    <t>7511121300 - Compliance and Equity - Robinson,Tracey - KPF</t>
  </si>
  <si>
    <t>7511122026 - Wells School of Music Scholarships - McIlhenny,Daniel - Not Applicable</t>
  </si>
  <si>
    <t>7511122100 - Linguistics - Sanz-Sanchez,Israel - Not Applicable</t>
  </si>
  <si>
    <t>7511122600 - Graduate Student Scholarship Fund - Calvano,Lisa - Not Applicable</t>
  </si>
  <si>
    <t>7511123000 - 10% Reserve Minimum - Osgood,Jeffery - Not Applicable</t>
  </si>
  <si>
    <t xml:space="preserve">7511124500 - Athl CB Field Hockey - Beattie,Terence - </t>
  </si>
  <si>
    <t>7511125000 - PANet - SSHENet - Partridge,Kevin - Not Applicable</t>
  </si>
  <si>
    <t>7511131000 - Af American / Latin Male Task Force - Lehman,Andrew - OSS</t>
  </si>
  <si>
    <t>7511132010 - Summer Undergrad Research Institute - Neale-Mcfall,Cheryl - SUR</t>
  </si>
  <si>
    <t>7511132026 - WCU Funded - CAS Recruitment Scholarship - McIlhenny,Daniel - Not Applicable</t>
  </si>
  <si>
    <t>7511132100 - Latin American and Latino/a Studies - Malkin-Fontecchio, Tia M - Not Applicable</t>
  </si>
  <si>
    <t>7511132400 - WSOM Student Recruitment - Hanning,Chris - FZG</t>
  </si>
  <si>
    <t>7511132450 - Art - Development - Bacon,Jen - Not Applicable</t>
  </si>
  <si>
    <t>7511132960 - Accreditation - Auld,Josh - MDD</t>
  </si>
  <si>
    <t>7511133000 - 5% Healthcare Reserve - Osgood,Jeffery - Not Applicable</t>
  </si>
  <si>
    <t>7511134000 - Assessment &amp; Development - Hinkle,Sara - SDI</t>
  </si>
  <si>
    <t xml:space="preserve">7511134500 - Athl CB Football - Beattie,Terence - </t>
  </si>
  <si>
    <t>7511142026 - WCU Funded - CIP Recruitment Scholarship - McIlhenny,Daniel - Not Applicable</t>
  </si>
  <si>
    <t>7511142400 - Marketing and Web Services - Yates,Joslyn - Not Applicable</t>
  </si>
  <si>
    <t>7511143000 - Carryforward - Dept Operating Reserves - Osgood,Jeffery - Not Applicable</t>
  </si>
  <si>
    <t xml:space="preserve">7511144500 - Athl CB General Athletics - Beattie,Terence - </t>
  </si>
  <si>
    <t>7511152026 - WCU Funded -CIP Grad Recruit Scholarship - McIlhenny,Daniel - Not Applicable</t>
  </si>
  <si>
    <t>7511152100 - Teaching English as a Second Language - Wolff,Dominik - Not Applicable</t>
  </si>
  <si>
    <t>7511153000 - Carryforward SS Fund - Dept Oper Reserve - Osgood,Jeffery - Not Applicable</t>
  </si>
  <si>
    <t xml:space="preserve">7511154500 - Athl CB Golf - Men - Beattie,Terence - </t>
  </si>
  <si>
    <t>7511162000 - Provost Faculty Development - Auld,Josh - Not Applicable</t>
  </si>
  <si>
    <t>7511162010 - IRB - IACUC Training - Neale-Mcfall,Cheryl - Not Applicable</t>
  </si>
  <si>
    <t>7511162026 - WCU Funded - Summer Bridge Scholarship - McIlhenny,Daniel - Not Applicable</t>
  </si>
  <si>
    <t>7511162100 - African-American Studies - Thames-Taylor,LaTonya - Not Applicable</t>
  </si>
  <si>
    <t>7511162960 - TLC Committees - Nyanungo, H. Naomie - TLA</t>
  </si>
  <si>
    <t xml:space="preserve">7511164500 - ATHL CB Golf - Women - Beattie,Terence - </t>
  </si>
  <si>
    <t>7511171000 - University Memberships - Lehman,Andrew - Not Applicable</t>
  </si>
  <si>
    <t>7511172000 - Provost Advising Pool - Auld,Josh - Not Applicable</t>
  </si>
  <si>
    <t>7511172010 - OSR Training - Shah,Vishal - Not Applicable</t>
  </si>
  <si>
    <t>7511172026 - WCU Funded - Global Rams Scholarship - McIlhenny,Daniel - Not Applicable</t>
  </si>
  <si>
    <t>7511172400 - Digital Humanities - Famiglietti, Andrew A - DHM</t>
  </si>
  <si>
    <t xml:space="preserve">7511174500 - Athl CB Gymnastics - Beattie,Terence - </t>
  </si>
  <si>
    <t>7511182000 - Academic Affairs Initiative - Auld,Josh - Not Applicable</t>
  </si>
  <si>
    <t>7511182010 - ORSP Campus Events - Neale-Mcfall,Cheryl - RSD</t>
  </si>
  <si>
    <t>7511182026 - WCU Funded - Acad Excellence Scholarship - McIlhenny,Daniel - Not Applicable</t>
  </si>
  <si>
    <t>7511182960 - Academic Contracts and Agreements - Siegl,Christine - CAG</t>
  </si>
  <si>
    <t xml:space="preserve">7511184500 - Athl CB Lacrosse - Women - Beattie,Terence - </t>
  </si>
  <si>
    <t>7511191000 - Center for Community Solutions - Dietrich,Julie L. - CEC</t>
  </si>
  <si>
    <t>7511192010 - IRB Management Software Subscription - Neale-Mcfall,Cheryl - ZUA</t>
  </si>
  <si>
    <t>7511192026 - WCU Funded - Golden Ram Award - McIlhenny,Daniel - Not Applicable</t>
  </si>
  <si>
    <t>7511194000 - Championship Funds - Lehman,Andrew - CHP</t>
  </si>
  <si>
    <t xml:space="preserve">7511194500 - Athl CB Rugby - Women - Beattie,Terence - </t>
  </si>
  <si>
    <t>7511201000 - President's Discretionary Fund - Lehman,Andrew - DSC</t>
  </si>
  <si>
    <t>7511202000 - Planetarium Reserve - Mates,Ilene - Not Applicable</t>
  </si>
  <si>
    <t>7511202010 - Research Compliance - Neale-Mcfall,Cheryl - RCO</t>
  </si>
  <si>
    <t>7511202026 - WCU Funded - Study Abroad Scholarship - McIlhenny,Daniel - Not Applicable</t>
  </si>
  <si>
    <t>7511202100 - First Year Experience - Science and Math - Oshaughnessy,Jessica - FYM</t>
  </si>
  <si>
    <t>7511202960 - Non-Degree Programs - Auld,Josh - NDP</t>
  </si>
  <si>
    <t>7511204000 - Parent and Family Relations - Hinkle,Sara - Not Applicable</t>
  </si>
  <si>
    <t xml:space="preserve">7511204500 - Athl CB Soccer - Men - Beattie,Terence - </t>
  </si>
  <si>
    <t>7511212026 - WCU Funded - Honors Recruit Scholarship - McIlhenny,Daniel - Not Applicable</t>
  </si>
  <si>
    <t>7511212100 - First Year Experience - Social Science - Oshaughnessy,Jessica - FYS</t>
  </si>
  <si>
    <t>7511212960 - University Studies - Auld,Josh - UNV</t>
  </si>
  <si>
    <t>7511213100 - Worker's Compensation - Murphy,Todd - Not Applicable</t>
  </si>
  <si>
    <t xml:space="preserve">7511214500 - Athl CB Soccer - Women - Beattie,Terence - </t>
  </si>
  <si>
    <t>7511222026 - WCU Funded -Engineer Recruit Scholarship - McIlhenny,Daniel - Not Applicable</t>
  </si>
  <si>
    <t xml:space="preserve">7511224500 - Athl CB Softball - Beattie,Terence - </t>
  </si>
  <si>
    <t>7511232026 - WCU Funded - Arts Scholarship - McIlhenny,Daniel - Not Applicable</t>
  </si>
  <si>
    <t>7511232960 - First Year Experience - Interdisc - Auld,Josh - FYX</t>
  </si>
  <si>
    <t xml:space="preserve">7511234500 - Athl CB Swimming - Beattie,Terence - </t>
  </si>
  <si>
    <t>7511242026 - WCU Funded - Transfer Scholarship - McIlhenny,Daniel - Not Applicable</t>
  </si>
  <si>
    <t>7511243100 - Student E-Commerce - Corrado,Colleen - Not Applicable</t>
  </si>
  <si>
    <t xml:space="preserve">7511244500 - Athl CB Tennis - Women - Beattie,Terence - </t>
  </si>
  <si>
    <t>7511252000 - Academic Affairs Discretionary Fund - Auld,Josh - KPI</t>
  </si>
  <si>
    <t>7511252026 - Newcombe Matching Scholarship - McIlhenny,Daniel - Not Applicable</t>
  </si>
  <si>
    <t>7511252960 - Autism Services - Fishbaugh, Cherie - AUS</t>
  </si>
  <si>
    <t xml:space="preserve">7511254500 - Athl CB Track and Field - Men - Beattie,Terence - </t>
  </si>
  <si>
    <t>7511262000 - Academic Affairs Reorg Transition - Auld,Josh - REO</t>
  </si>
  <si>
    <t>7511262066 - Board of Governors Scholarship - Mcllhenny,Daniel - Not Applicable</t>
  </si>
  <si>
    <t xml:space="preserve">7511264500 - Athl CB Volleyball - Women - Beattie,Terence - </t>
  </si>
  <si>
    <t>7511272026 - Council of Trustees Scholarship - McIlhenny,DanielJ. - Not Applicable</t>
  </si>
  <si>
    <t>7511275000 - IT Research - Singh,JT - Not Applicable</t>
  </si>
  <si>
    <t>7511282000 - Program Investment EG Reserve - Mates,Ilene - Not Applicable</t>
  </si>
  <si>
    <t>7511282026 - Senior Citizen Waiver - McIlhenny,DanielJ. - Not Applicable</t>
  </si>
  <si>
    <t>7511282960 - Univ Writing Council and Advisory Board - Auld,Josh - YJQ</t>
  </si>
  <si>
    <t>7511292000 - Faculty Search Support - Auld,Josh - Not Applicable</t>
  </si>
  <si>
    <t>7511292026 - All PA Community College Scholarship - McIlhenny,DanielJ. - Not Applicable</t>
  </si>
  <si>
    <t>7511292960 - Student Success Center - Auld,Josh - SSD</t>
  </si>
  <si>
    <t>7511302026 - National Student Exchange - McIlhenny,Daniel - Not Applicable</t>
  </si>
  <si>
    <t>7511322026 - Graduate Recruitment Scholarship - McIlhenny,Daniel - Not Applicable</t>
  </si>
  <si>
    <t>7511332026 - Grow PA Scholarship-OOS - McIlhenny,Daniel - No Longer in Use</t>
  </si>
  <si>
    <t>7511375000 - Moonshot for Equity - Singh,JT - DMO</t>
  </si>
  <si>
    <t>7511383100 - PASSHE Foundation Highmark Scholarship - Mattern,Karen - Not Applicable</t>
  </si>
  <si>
    <t>7511393100 - Deferred Scholarships - Mattern,Karen - Not Applicable</t>
  </si>
  <si>
    <t>7511425000 - BI and Analytics - Yannick,Lisa - Not Applicable</t>
  </si>
  <si>
    <t>7511435000 - Target X - Singh,JT - Not Applicable</t>
  </si>
  <si>
    <t>7511445000 - Enterprise Services LRP Licenses - Jerabek,Megan - Not Applicable</t>
  </si>
  <si>
    <t>7511455000 - WCU CRM Project - Singh,JT - Not Applicable</t>
  </si>
  <si>
    <t>7511465000 - OnBase Project - Singh,JT - Not Applicable</t>
  </si>
  <si>
    <t>7511475000 - IT Service Management System - ITSM - Singh,JT - Not Applicable</t>
  </si>
  <si>
    <t>7511482990 - Distance Education Reserve - Osgood,Jeffrey - Not Applicable</t>
  </si>
  <si>
    <t>7511485000 - Technology Fee Reserve - Singh,JT - Not Applicable</t>
  </si>
  <si>
    <t>7511503000 - Parking Lots -Garages Life Cycle Reserve - Murphy,Todd - Not Applicable</t>
  </si>
  <si>
    <t>7511503100 - Institutional Support - Revenue - Murphy,Todd - Not Applicable</t>
  </si>
  <si>
    <t>7511503200 - 220 E. Rosedale Life Cycle Reserve - McNamara,David - Not Applicable</t>
  </si>
  <si>
    <t>7511503500 - Public Safety - Vehicle Repl Life Cycle - Stevenson,Ray - Not Applicable</t>
  </si>
  <si>
    <t>7511513400 - FY 2010 Budget Reductions - Mates,Ilene - Not Applicable</t>
  </si>
  <si>
    <t>7511604000 - Health Center Life Cycle Reserve - Osgood,Jeffery - Not Applicable</t>
  </si>
  <si>
    <t>7511612962 - Graduate Center Life Cycle - Murphy,Todd - Not Applicable</t>
  </si>
  <si>
    <t>7511615000 - Infrastructure Reserve - Singh,JT - Not Applicable</t>
  </si>
  <si>
    <t>7511615001 - Employee Computer Replacement Reserve - Singh,JT - Not Applicable</t>
  </si>
  <si>
    <t>7511615002 - EG Telecom Chargeback Reserve - Singh,JT - Not Applicable</t>
  </si>
  <si>
    <t>7511634000 - Health Center Reserves - Auld,Josh - Not Applicable</t>
  </si>
  <si>
    <t>7511638000 - Health Center Reserves - Osgood,Jeffery - Not Applicable</t>
  </si>
  <si>
    <t>7511752000 - Academic Affairs Central Allocation - Auld,Josh - ACB</t>
  </si>
  <si>
    <t>7511753400 - Central Budget - Unallocated - Mates,Ilene - Not Applicable</t>
  </si>
  <si>
    <t>7511758100 - Central Budget - General - Mates, Ilene - CBG</t>
  </si>
  <si>
    <t>7511763100 - Central Budget - Year End - Murphy,Todd - Not Applicable</t>
  </si>
  <si>
    <t>7511771300 - Strategic Plan Initiatives - President - Klingensmith,Lynn - Not Applicable</t>
  </si>
  <si>
    <t>7511772000 - Strategic Initiatives - Provost - Auld,Josh - Not Applicable</t>
  </si>
  <si>
    <t>7511772020 - Enrollment Management – Technology - Jerabek,Megan - Not Applicable</t>
  </si>
  <si>
    <t>7511773500 - Strategic Plan - Public Safety - Stevenson,Ray - Not Applicable</t>
  </si>
  <si>
    <t>7511775000 - Strategic Initiatives - IS&amp;T - Singh,JT - Not Applicable</t>
  </si>
  <si>
    <t>7511777000 - Strategic Initiatives - Advancement - Pavlovich,Mark - Not Applicable</t>
  </si>
  <si>
    <t>7511801000 - President - Budget Carryforward - Lehman,Andrew - BCU</t>
  </si>
  <si>
    <t>7511802000 - Acad Affairs - Budget Carryforward - Auld,Josh - BCT</t>
  </si>
  <si>
    <t>7511803100 - PHILA - Institutional Support - Revenue - Murphy,Todd - Not Applicable</t>
  </si>
  <si>
    <t>7511821000 - Chargeback Budget - President - Lehman,Andrew - Not Applicable</t>
  </si>
  <si>
    <t>7511822000 - Chargeback Budget - Provost - Auld,Josh - Not Applicable</t>
  </si>
  <si>
    <t>7511823100 - Commons EG Building Debt Service - Kruse,Anela - Not Applicable</t>
  </si>
  <si>
    <t>7511825000 - Chargeback Budget-Info Svcs &amp; Technology - Singh,JT - Not Applicable</t>
  </si>
  <si>
    <t>7511827000 - Chargeback Budget - Advancement - Pavlovich,Mark - Not Applicable</t>
  </si>
  <si>
    <t>7511912100 - CSM - Discretionary Investment - Oshaughnessy,Jessica - TDA</t>
  </si>
  <si>
    <t>7511912960 - SVP-INTD - Discretionary Investment - Auld,Josh - ZIY</t>
  </si>
  <si>
    <t>7511963100 - Unfunded Liab -Pension_CompAbs_PstRetire - Kleponis,Catherine - Not Applicable</t>
  </si>
  <si>
    <t>7511973100 - Scholarship Allowance_Student Aid - Murphy,Todd - Not Applicable</t>
  </si>
  <si>
    <t>7511981000 - FY 2012 BUDRPT Strategy - Lehman,Andrew - Not Applicable</t>
  </si>
  <si>
    <t>7511982010 - Research Awards - Budget Use Only - Shah,Vishal - Not Applicable</t>
  </si>
  <si>
    <t>7511991000 - FY 2012 Enrollment Growth Funds - Lehman,Andrew - Not Applicable</t>
  </si>
  <si>
    <t>7511992136 - PHILA - Mathematics - Kolpas,Allison - PHT</t>
  </si>
  <si>
    <t>7511992245 - PHILA Social Work Undergraduate - Deedat,Hadih - PHJ</t>
  </si>
  <si>
    <t>7511992251 - PHILA Grad Social Work Field Practicum - Carney,Elizabeth - GSY</t>
  </si>
  <si>
    <t>7511992275 - Public Policy &amp; Admin - Philadelphia - Loedel,Peter - PPE</t>
  </si>
  <si>
    <t>7511992300 - PHILA - Dean - Education and Social Work - Williams,Desha - Not Applicable</t>
  </si>
  <si>
    <t>7511992450 - PHILA - Art and Design - Jones,David - PHZ</t>
  </si>
  <si>
    <t>7512002000 - VP -Academic Affairs - Provost - ES - Auld,Josh - ESP</t>
  </si>
  <si>
    <t>7512002100 - Dean -College  Arts &amp; Sciences - ES - Oshaughnessy,Jessica - ESA</t>
  </si>
  <si>
    <t>7512002700 - Dean - School of Music - ES - Hanning,Chris - Not Applicable</t>
  </si>
  <si>
    <t>7512002970 - University College - ES - Adkins,Tabetha - Not Applicable</t>
  </si>
  <si>
    <t>7512002981 - Honors - ES - Jussaume, Timothy - Not Applicable</t>
  </si>
  <si>
    <t>7512005000 - AVP-IS&amp;T - ES - Singh,JT - Not Applicable</t>
  </si>
  <si>
    <t>7512012942 - Library - ES - Walton,Kerry - LES</t>
  </si>
  <si>
    <t>7512012975 - Interpreter Services - One Time - Thomas,David - ITS</t>
  </si>
  <si>
    <t>7512801000 - President One-Time - Lehman,Andrew - Not Applicable</t>
  </si>
  <si>
    <t>7512801300 - Diversity Equity and Inclusion One-Time - Robinson,Tracey - AFK</t>
  </si>
  <si>
    <t>7512802020 - Enrollment Management One-Time - Santivasci,Joseph - Not Applicable</t>
  </si>
  <si>
    <t>7512802029 - Registrar Office One-Time - Jerabek,Megan - ZWX</t>
  </si>
  <si>
    <t>7512802700 - WSOM One-Time - Hanning,Chris - ZWY</t>
  </si>
  <si>
    <t>7512802960 - Senior Vice Provost-Academic One-Time - Auld,Josh - Not Applicable</t>
  </si>
  <si>
    <t>7512803100 - FBS - OneTime - Small,Brenda - ZXI</t>
  </si>
  <si>
    <t>7512803200 - Facilities - OneTime - McNamara,David - ZXJ</t>
  </si>
  <si>
    <t>7512803300 - Human Resource Services One-Time - Helzlsouer,William - PET</t>
  </si>
  <si>
    <t>7512803310 - Public Safety One-Time - Stevenson,Raymond - Not Applicable</t>
  </si>
  <si>
    <t>7512804000 - VP - Student Affairs One-Time - Adkins, Tabetha - ONA</t>
  </si>
  <si>
    <t>7512804115 - Service Learning One-Time - PatelEng,Rita - ONC</t>
  </si>
  <si>
    <t>7512804135 - Student Leadership and Involvem One-Time - Jenkins,Cara - OND</t>
  </si>
  <si>
    <t>7512804200 - Asst. VP Student Engagement  One-Time - Hinkle,Sara - ONE</t>
  </si>
  <si>
    <t>7512805000 - VP IS&amp;T - One Time - Singh,JT - Not Applicable</t>
  </si>
  <si>
    <t>7512805020 - AES One-Time - Jerabek,Megan - ZWV</t>
  </si>
  <si>
    <t>7512806000 - VP Adv &amp; Ext Affairs One-Time - Davenport,Zebulun - Not Applicable</t>
  </si>
  <si>
    <t>7512807000 - VP University Affairs One-Time - Bair,Erika - Not Applicable</t>
  </si>
  <si>
    <t>7512807005 - Cultural Affairs One-Time - Lehman,Andrew - Not Applicable</t>
  </si>
  <si>
    <t>7512807200 - Alumni Relations  One-Time - Birch,Jenna - Not Applicable</t>
  </si>
  <si>
    <t>7512807300 - University Marketing  One-Time - Gainer,Nancy - Not Applicable</t>
  </si>
  <si>
    <t>7512807400 - Publications  One-Time - Born,Matt - Not Applicable</t>
  </si>
  <si>
    <t>7512808100 - One-Time Holding Account - Mates,Ilene - Not Applicable</t>
  </si>
  <si>
    <t>7512814000 - Center for Trans Queer Advocacy One-Time - English, Kristin - Not Applicable</t>
  </si>
  <si>
    <t>7512824000 - VPSA- Spirit &amp; Traditions One-Time - Adkins, Tabetha - Not Applicable</t>
  </si>
  <si>
    <t>7512825000 - BI &amp; Analytics - One Time - Singh,JT - Not Applicable</t>
  </si>
  <si>
    <t>7512834000 - SDI First Generation One-Time - D'Arcangelo, Diane - Not Applicable</t>
  </si>
  <si>
    <t>7512845000 - IS&amp;T Professional Development - One Time - Singh,JT - Not Applicable</t>
  </si>
  <si>
    <t>7512864500 - Sports Information One-Time - Beattie,Terence - Not Applicable</t>
  </si>
  <si>
    <t>7512865000 - Enterprise Svcs LRP Licenses - One Time - Singh,JT - Not Applicable</t>
  </si>
  <si>
    <t>7512885000 - IS&amp;T Distance Education - One Time - Singh,JT - Not Applicable</t>
  </si>
  <si>
    <t>7512894000 - Championship Funds One-Time - Adkins, Tabetha - Not Applicable</t>
  </si>
  <si>
    <t>7514002700 - FD TT and RPT WSOM - Hanning,Christopher - Not Applicable</t>
  </si>
  <si>
    <t>7514003240 - Facilities Management - HD - McNamara,David - Not Applicable</t>
  </si>
  <si>
    <t>7514003300 - Human Resource Services - HD - Helzlsouer,William - Not Applicable</t>
  </si>
  <si>
    <t>7514012029 - IASA/AES Staff Develo - Jerabek,Megan - Not Applicable</t>
  </si>
  <si>
    <t>7514012150 - FD  5 YEAR  BIO MEDICAL - Huang,Zhongping - Not Applicable</t>
  </si>
  <si>
    <t>7514032020 - Enrollment Srvs - Staff Development - HD - Santivasci,Joseph - HDQ</t>
  </si>
  <si>
    <t>7514032700 - WSOM Staff Development - HD - Hanning,Chris - HDU</t>
  </si>
  <si>
    <t>7514042200 - FD TT and RPT CBPM - Leach,Evan - Not Applicable</t>
  </si>
  <si>
    <t>7514052500 - FD TT and RPT CHS - Heinerichs,Scott - Not Applicable</t>
  </si>
  <si>
    <t>7514052940 - FD TT and RPT LIBRARY - Dixon,Jill - Not Applicable</t>
  </si>
  <si>
    <t>7514062250 - FD CBA40 Chiarelli-Helminiak,Christina - Chiarelli-Helminiak - Not Applicable</t>
  </si>
  <si>
    <t>7514082100 - FD TT and RPT CSM - OShaughnessy,Jessica - Not Applicable</t>
  </si>
  <si>
    <t>7514082300 - FD TT and RPT CESW - Williams,Desha - Not Applicable</t>
  </si>
  <si>
    <t>7514102400 - FD TT and RPT CAH - Bacon,Jen - Not Applicable</t>
  </si>
  <si>
    <t>7514102600 - GRAD Staff Development - HD - Calvano,Lisa - HDT</t>
  </si>
  <si>
    <t>7514102970 - University College Staff Development - Adkins,Tabetha - CAA</t>
  </si>
  <si>
    <t>7514122960 - FD NEW FACULTY ORIENTATION - Nyanungo,H.Naomie - Not Applicable</t>
  </si>
  <si>
    <t>7514182100 - CSM Staff Development - HD - Oshaughnessy,Jessica - HDZ</t>
  </si>
  <si>
    <t>7514192960 - SVP Staff Development - HD - Auld,Josh - HDR</t>
  </si>
  <si>
    <t>7514331000 - Mgt Professional Dev - PRE - HD - Lehman,Andrew - Not Applicable</t>
  </si>
  <si>
    <t>7514335000 - Mgt Professional Dev - VPIS - HD - Singh,JT - Not Applicable</t>
  </si>
  <si>
    <t>7514762000 - FD Contingency - Werley,MaryPat - Not Applicable</t>
  </si>
  <si>
    <t>7514862100 - FD NEW HIRE FY2025-2026 CSM - OShaughnessy,Jessica - Not Applicable</t>
  </si>
  <si>
    <t>7514862200 - FD NEW HIRE FY2025-2026 CBPM - Leach,Evan - Not Applicable</t>
  </si>
  <si>
    <t>7514862300 - FD NEW HIRE FY2025-2026 CESW - Williams,Desha - Not Applicable</t>
  </si>
  <si>
    <t>7514862500 - FD NEW HIRE FY2025-2026 CHS - Heinerichs,Scott - Not Applicable</t>
  </si>
  <si>
    <t>7514862700 - FD NEW HIRE FY2025-2026 WSOM - Hanning,Christopher - Not Applicable</t>
  </si>
  <si>
    <t>7514862940 - FD NEW HIRE FY2025-2026 LIBRARY - Dixon,Jill - Not Applicable</t>
  </si>
  <si>
    <t>7514862970 - FD NEW HIRE FY2025-2026 UNIV COLLEGE - Adkins,Tabetha - Not Applicable</t>
  </si>
  <si>
    <t>7514872100 - FD NEW HIRE FY2026-2027 CSM - OShaughnessy,Jessica - Not Applicable</t>
  </si>
  <si>
    <t>7514872200 - FD NEW HIRE FY2026-2027 CBPM - Leach,Evan - Not Applicable</t>
  </si>
  <si>
    <t>7514872300 - FD NEW HIRE FY2026-2027 CESW - Williams,Desha - Not Applicable</t>
  </si>
  <si>
    <t>7514872400 - FD NEW HIRE FY2026-2027 CAH - Bacon,Jen - Not Applicable</t>
  </si>
  <si>
    <t>7514872500 - FD NEW HIRE FY2026-2027 CHS - Heinerichs,Scott - Not Applicable</t>
  </si>
  <si>
    <t>7514872700 - FD NEW HIRE FY2026-2027 WSOM - Hanning,Christopher - Not Applicable</t>
  </si>
  <si>
    <t>7514872940 - FD NEW HIRE FY2026-2027 LIBRARY - Dixon,Jill - Not Applicable</t>
  </si>
  <si>
    <t>7514872970 - FD NEW HIRE FY2026-2027 UNIV COLLEGE - Adkins,Tabetha - Not Applicable</t>
  </si>
  <si>
    <t>7514872981 - FD NEW HIRE FY2026-2027 HONORS - Jussaume,Timothy - Not Applicable</t>
  </si>
  <si>
    <t>7514882106 - FD Anthropology and Sociology - Wholey,Heather - Not Applicable</t>
  </si>
  <si>
    <t>7514882112 - FD Biology - Chandler,Jennifer - Not Applicable</t>
  </si>
  <si>
    <t>7514882115 - FD Chemistry - Azam,Mahrukh - Not Applicable</t>
  </si>
  <si>
    <t>7514882118 - FD Communication Studies - Millhous,Lisa - Not Applicable</t>
  </si>
  <si>
    <t>7514882121 - FD Computer Science - Burns,Richard - Not Applicable</t>
  </si>
  <si>
    <t>7514882124 - FD English - Burns,Michael - Not Applicable</t>
  </si>
  <si>
    <t>7514882127 - FD Language and Cultures - Cardemil-Krause,Cris - Not Applicable</t>
  </si>
  <si>
    <t>7514882130 - FD Earth and Space Sciences - Bosbyshell,Howell - Not Applicable</t>
  </si>
  <si>
    <t>7514882133 - FD History - Kodosky,Robert - Not Applicable</t>
  </si>
  <si>
    <t>7514882136 - FD Mathematics - Kolpas,Allison - Not Applicable</t>
  </si>
  <si>
    <t>7514882139 - FD Philosophy - Striblen,Cassie - Not Applicable</t>
  </si>
  <si>
    <t>7514882142 - FD Physics - Waite,Matthew - Not Applicable</t>
  </si>
  <si>
    <t>7514882145 - FD Psychology - Johnson,Vanessa - Not Applicable</t>
  </si>
  <si>
    <t>7514882151 - FD Women's and Gender Studies - Lair,Liam - Not Applicable</t>
  </si>
  <si>
    <t>7514882210 - FD Accounting - Khimich,Natalya - Not Applicable</t>
  </si>
  <si>
    <t>7514882215 - FD Criminal Justice - Crossney,Kristen - Not Applicable</t>
  </si>
  <si>
    <t>7514882220 - FD Economics and Finance - Kelly,Kyle - Not Applicable</t>
  </si>
  <si>
    <t>7514882225 - FD Geography - Coutu,Gary - Not Applicable</t>
  </si>
  <si>
    <t>7514882230 - FD Management - Zhu,Xiaowei - Not Applicable</t>
  </si>
  <si>
    <t>7514882235 - FD Marketing - Wang,Yong - Not Applicable</t>
  </si>
  <si>
    <t>7514882240 - FD Political Science - Stangl,Chris - Not Applicable</t>
  </si>
  <si>
    <t>7514882245 - FD Social Work - Deedat,Hadih - Not Applicable</t>
  </si>
  <si>
    <t>7514882250 - FD Social Work - Graduate - Akbar,Ginneh - Not Applicable</t>
  </si>
  <si>
    <t>7514882275 - FD Public Administration - Atuahene,Francis - Not Applicable</t>
  </si>
  <si>
    <t>7514882305 - FD Educational Foundations-Policy Study - Elmore,John - Not Applicable</t>
  </si>
  <si>
    <t>7514882315 - FD Special Education - Adera,Beatrice - Not Applicable</t>
  </si>
  <si>
    <t>7514882320 - FD Early and Middle Grades Education - Johnson,Karen - Not Applicable</t>
  </si>
  <si>
    <t>7514882325 - FD Literacy - Santori,Diane - Not Applicable</t>
  </si>
  <si>
    <t>7514882330 - FD Counselor Education - Boccone, Peter - Not Applicable</t>
  </si>
  <si>
    <t>7514882335 - FD Educ Leadership &amp; Higher Ed Admin - Hodes,Jacqueline - Not Applicable</t>
  </si>
  <si>
    <t>7514882385 - FD Secondary Education - Renzi,Laura - Not Applicable</t>
  </si>
  <si>
    <t>7514882415 - FD Music Education - Major,Marci - Not Applicable</t>
  </si>
  <si>
    <t>7514882435 - FD Instrumental Music - Sorrentino,Ralph - Not Applicable</t>
  </si>
  <si>
    <t>7514882440 - FD Music Theory, History, &amp; Composition - Silverman,Adam - Not Applicable</t>
  </si>
  <si>
    <t>7514882450 - FD Art and Design - Jones,David - Not Applicable</t>
  </si>
  <si>
    <t>7514882475 - FD Theatre and Dance - Staruch,Elizabeth - Not Applicable</t>
  </si>
  <si>
    <t>7514882510 - FD Communication Sciences - Kim,SoJung - Not Applicable</t>
  </si>
  <si>
    <t>7514882515 - FD Health - Brenner,James - Not Applicable</t>
  </si>
  <si>
    <t>7514882520 - FD Nursing - Barker,Nancy - Not Applicable</t>
  </si>
  <si>
    <t>7514882525 - FD Kinesiology - Stevens,Craig - Not Applicable</t>
  </si>
  <si>
    <t>7514882530 - FD Sports Medicine - Morrison,Katherine - Not Applicable</t>
  </si>
  <si>
    <t>7514882535 - FD Nutrition - Karpinski,Christine - Not Applicable</t>
  </si>
  <si>
    <t>7514882540 - FD PA Program - Baker,Amy - Not Applicable</t>
  </si>
  <si>
    <t>7514882710 - FD Ensembles and Conducting - Yozviak,Andrew - Not Applicable</t>
  </si>
  <si>
    <t>7514882715 - FD Vocal and Keyboard Music - Bullock, Emily - Not Applicable</t>
  </si>
  <si>
    <t>7514882970 - FD TT and RPT UNIV COLLEGE - Bunner,Marie - Not Applicable</t>
  </si>
  <si>
    <t>7514882981 - FD TT and RPT HONORS - Jussaume, Timothy - Not Applicable</t>
  </si>
  <si>
    <t>7514900000 - Provost Research Grant - Neale-Mcfall,Cheryl - Not Applicable</t>
  </si>
  <si>
    <t>7514900001 - PRG23 Vile, Melanie - Vile,Melanie - Not Applicable</t>
  </si>
  <si>
    <t>7514900002 - PRG24-25 Fork, Megan - Fork,Megan - Not Applicable</t>
  </si>
  <si>
    <t>7514900003 - PRG25-26 Bennett, Tiffany - Bennett,Tiffany - Not Applicable</t>
  </si>
  <si>
    <t>7514900004 - PRG25-26 Chambers, Benjamin - Chambers,Benjamin - Not Applicable</t>
  </si>
  <si>
    <t>7514900005 - PRG25-26 Choi, Jaeyong - Choi,Jaeyong - Not Applicable</t>
  </si>
  <si>
    <t>7514900006 - PRG25-26 Cui, Liu - Cui,Liu - Not Applicable</t>
  </si>
  <si>
    <t>7514900007 - PRG25-26 Holt, Harry - Holt,Harry - Not Applicable</t>
  </si>
  <si>
    <t>7514900008 - PRG25-26 Hummer, Jenifer - Hummer,Jenifer - Not Applicable</t>
  </si>
  <si>
    <t>7514900009 - PRG25-26 Liu, Yan - Liu,YanGrace - Not Applicable</t>
  </si>
  <si>
    <t>7514900010 - PRG25-26 Ocasio, Kerrie - Ocasio,Kerrie - Not Applicable</t>
  </si>
  <si>
    <t>7514900011 - PRG25-26 Ramo, Nicole - Ramo,Nicole - Not Applicable</t>
  </si>
  <si>
    <t>7514900012 - PRG25-26 Riccardo, Christina - Riccardo,Christina - Not Applicable</t>
  </si>
  <si>
    <t>7514900013 - PRG25-26 Rich, Rebecca - Rich,Rebecca - Not Applicable</t>
  </si>
  <si>
    <t>7514900014 - PRG25-26 Uehling, Jennifer - Uehling,Jennifer - Not Applicable</t>
  </si>
  <si>
    <t>7514900015 - PRG25-26 Van Schooneveld, Jacqueline - VanSchooneveld,Jacqu - Not Applicable</t>
  </si>
  <si>
    <t>7514900016 - PRGFY26-27 Angela Lavery - Lavery,Angela - Not Applicable</t>
  </si>
  <si>
    <t>7514900017 - PRGFY26-27 Constantinos Pistos - Pistos,Constantinos - No PS Cd - Banner</t>
  </si>
  <si>
    <t>7514900018 - PRGFY26-27 Emily Duckett - Duckett,Emily - Not Applicable</t>
  </si>
  <si>
    <t>7514900019 - PRGFY26 Eunice Park-Clinton - Park-Clinton,Eunice - Not Applicable</t>
  </si>
  <si>
    <t>7514900020 - PRGFY26 Jeremy McCool - McCool,Jeremy - Not Applicable</t>
  </si>
  <si>
    <t>7514900021 - PRGFY26 Jessica Schedlbauer - Schedlbauer,Jessica - Not Applicable</t>
  </si>
  <si>
    <t>7514900022 - PRGFY26 Jessica Sullivan-Brown - Werley,MaryPat - Not Applicable</t>
  </si>
  <si>
    <t>7514900023 - PRGFY26-27 Jodi McKibben - McKibben,Jodi - Not Applicable</t>
  </si>
  <si>
    <t>7514900024 - PRGFY26 John Bellomo - Bellomo,John - Not Applicable</t>
  </si>
  <si>
    <t>7514900025 - PRGFY26 Juliet Wunsch - Wunsch,Juliet - Not Applicable</t>
  </si>
  <si>
    <t>7514900026 - PRGFY26-27 Karen Mitchell - Mitchell,Karen - Not Applicable</t>
  </si>
  <si>
    <t>7514900027 - PRGFY26-27 Ki Kyung Song - Song,KiKyung - Not Applicable</t>
  </si>
  <si>
    <t>7514900028 - PRGFY26 Natalie Johnson - Johnson,Natalie - Not Applicable</t>
  </si>
  <si>
    <t>7514900029 - PRGFY26-27 Peter Loedel - Loedel,Peter - Not Applicable</t>
  </si>
  <si>
    <t>7514900030 - PRGFY26-27 Ronald McColl - McColl,Ronald - Not Applicable</t>
  </si>
  <si>
    <t>7514900031 - PRGFY26 Shawn Pfeil - Pfeil,Shawn - Not Applicable</t>
  </si>
  <si>
    <t>7514900032 - PRGFY26 Stefanie Amiruzzaman - Amiruzzaman - Not Applicable</t>
  </si>
  <si>
    <t>7514900033 - PRGFY26-27 Tianran Chen - Chen,Rianran - Not Applicable</t>
  </si>
  <si>
    <t>7514900034 - PRGFY26-27 Todd Vanidestine - Vanidestine,Todd - Not Applicable</t>
  </si>
  <si>
    <t>7514992000 - Temp Faculty Development Funds - Werley,MaryPat - No PS Cd Banner</t>
  </si>
  <si>
    <t>7515011000 - President's Initiatives - Lehman,Andrew - INI</t>
  </si>
  <si>
    <t>7515011301 - ORSP/Wom PEPI GrantsWomen's Ctr/ORSP PEPI Grants - Mosvick,Lindsey - ZYF</t>
  </si>
  <si>
    <t>7515011400 - Pack It Up - Pass It On - Flamm,Brad - Not Applicable</t>
  </si>
  <si>
    <t>7515012004 - EM - Strategic Enrollment Management - Auld,Josh - Not Applicable</t>
  </si>
  <si>
    <t>7515012029 - Transcripts and Student Success Projects - Jerabek,Megan - Not Applicable</t>
  </si>
  <si>
    <t>7515012112 - Tech Support Integrated Sci - Chandler,Jennifer - TSI</t>
  </si>
  <si>
    <t>7515012136 - Classroom Partnership Apl Stat - Rieger,Randall - Not Applicable</t>
  </si>
  <si>
    <t>7515012142 - SPRC - Biomaterial Inst Series - Waite,Matthew - Not Applicable</t>
  </si>
  <si>
    <t>7515012385 - WW Teaching Fellowship Match - Ilaria,Daniel - No Cd use Banner</t>
  </si>
  <si>
    <t>7515012475 - Summer Classics Program - IN - Staruch,Elizabeth - SUZ</t>
  </si>
  <si>
    <t>7515012700 - SOM Multi-Year Ensemble Travel - Hanning,Christopher - Not Applicable</t>
  </si>
  <si>
    <t>7515012900 - Honors Program Fees - Jussaume, Timothy - Not Applicable</t>
  </si>
  <si>
    <t>7515012970 - URM Ambassador Program - Adkins,Tabetha - AMD</t>
  </si>
  <si>
    <t>7515012979 - Create Develop Advising Models - Lloyd, Courtney - Not Applicable</t>
  </si>
  <si>
    <t>7515012981 - Honors - Travel - Jussaume, Timothy - Not Applicable</t>
  </si>
  <si>
    <t>7515012990 - ORSP/TLC PEPI Grants - Nyanungo,Naomie - TLC</t>
  </si>
  <si>
    <t>7515013000 - SSI-Exploratory Costs - Murphy,Todd - No PS CD Banner</t>
  </si>
  <si>
    <t>7515013220 - SPRC - Archway Enhancement - McNamara,David - Not Applicable</t>
  </si>
  <si>
    <t>7515014125 - IHW COVID Testing - Taylor, B.K. - WEF</t>
  </si>
  <si>
    <t>7515015021 - OneSis Implementation Non-Cap - Jerabek,Megan - SIA</t>
  </si>
  <si>
    <t>7515017100 - Alumni Recovery Initiative - Pavlovich,Mark - Not Applicable</t>
  </si>
  <si>
    <t>7515021301 - Sipuwas Siputet Learn It and Live It - Wholey,Heather - ZYO</t>
  </si>
  <si>
    <t>7515021400 - SEPTA Discount Program - Flamm,Bradley - Not Applicable</t>
  </si>
  <si>
    <t>7515022010 - Distinguished Research Award - IN - Neale-Mcfall,Cheryl - DRB</t>
  </si>
  <si>
    <t>7515022118 - SPRC - Multicult Fac Reception - Boyle,Michael - Not Applicable</t>
  </si>
  <si>
    <t>7515022124 - SPRC -Minority Jrnlism Recruit - Hanson,John - Not Applicable</t>
  </si>
  <si>
    <t>7515022145 - SPRC Absenteeism and Accidents - Gans,Susan - Not Applicable</t>
  </si>
  <si>
    <t>7515024105 - URM Dowdy Multicultural Center - Oliver,Elisa - DOM</t>
  </si>
  <si>
    <t>7515024230 - Student Affairs PEPI Grants - Gutierrez,Yessica - ZYG</t>
  </si>
  <si>
    <t>7515025021 - OneSIS Data Warehouse - Jerabek,Megan - SIE</t>
  </si>
  <si>
    <t>7515028100 - Presidential Transition - Mates,Ilene - BUH</t>
  </si>
  <si>
    <t>7515031301 - Neuro Inclusive Camp Events NICE - Guerriero,Angela - ZYK</t>
  </si>
  <si>
    <t>7515032112 - SPRC - Protect_Enhance the GNA - Tiebout,Harry - Not Applicable</t>
  </si>
  <si>
    <t>7515032136 - SPRC - Math Camp Program - Kolpas,Allison - Not Applicable</t>
  </si>
  <si>
    <t>7515033100 - COVID INSTITUTIONAL CARES HEERF2 - Kleponis,Catherine - Not Applicable</t>
  </si>
  <si>
    <t>7515033500 - RamCard Cardstock - Stevenson,Ray - Not Applicable</t>
  </si>
  <si>
    <t>7515035000 - IS&amp;T BI and Analytics - Yannick,Lisa - Not Applicable</t>
  </si>
  <si>
    <t>7515041300 - SPRC - Mental Health Awareness - Pawlowski,Kathryn - Not Applicable</t>
  </si>
  <si>
    <t>7515041301 - Experimental Learning for the WCU Urban - Sylvester,Paul - ZYL</t>
  </si>
  <si>
    <t>7515042118 - Emerging Tech LLC - Rainear,Adam - Not Needed</t>
  </si>
  <si>
    <t>7515043300 - Employee Appreciation Events - Whitcomb, Jaime - Not Applicable</t>
  </si>
  <si>
    <t>7515051300 - University Forum Initiatives - Page,Chancey - UFI</t>
  </si>
  <si>
    <t>7515051301 - Diversifying Representation for Biology - Fork,Megan - ZYM</t>
  </si>
  <si>
    <t>7515053100 - COVID-19 CSFRF Fed Appro-PASSHE - Small,Brenda - Not Applicable</t>
  </si>
  <si>
    <t>7515061301 - Welcome to the Borough - McCarthy,Alexis - ZYN</t>
  </si>
  <si>
    <t>7515062015 - CIP Emergency Travel Fund - Howard,Angela - Not Applicable</t>
  </si>
  <si>
    <t>7515062400 - CAH Special Events - Reid,Stephanie - ICB</t>
  </si>
  <si>
    <t>7515063100 - OneSIS CSFRF II Subscription Fees - Small,Brenda - No PS Cd Banner</t>
  </si>
  <si>
    <t>7515071300 - WCU Stands - Lair,Liam - Not Applicable</t>
  </si>
  <si>
    <t>7515071301 - Fraternity Sorority Life Anti Racist - Jenkins,Cara - ZYJ</t>
  </si>
  <si>
    <t>7515072015 - Study Abroad Emergency Fund - Howard,Angela - Not Applicable</t>
  </si>
  <si>
    <t>7515072100 - Grad. Program - Applied Stat. - Oshaughnessy,Jessica - Not Applicable</t>
  </si>
  <si>
    <t>7515074000 - Multicultural Student Summit - Oliver,Elisa - MSU</t>
  </si>
  <si>
    <t>7515081301 - Award Winning Poets - Pollard,Cherise - UZH</t>
  </si>
  <si>
    <t>7515082100 - Clinical M.H. Counseling - Oshaughnessy,Jessica - Not Applicable</t>
  </si>
  <si>
    <t>7515082960 - Strategic Plan Development - IN - Auld,Josh - ZXA</t>
  </si>
  <si>
    <t>7515091301 - Maehelanen We Gather Together - Wholey,Heather - UZI</t>
  </si>
  <si>
    <t>7515092960 - RUCCAS - Ashley,Hannah - Not Applicable</t>
  </si>
  <si>
    <t>7515101300 - Knowledge Crossing Borders Travel - IN - Robinson,Tracey - Not Applicable</t>
  </si>
  <si>
    <t>7515101301 - A Sports Medicine Department DEI - Keenan,Lindsey - No PS Cd Banner</t>
  </si>
  <si>
    <t>7515102100 - MS Applied Statistics - Oshaughnessy,Jessica - MAS</t>
  </si>
  <si>
    <t>7515111300 - Veterans Center Training Certification - Morrison, Lillian P. - Not Applicable</t>
  </si>
  <si>
    <t>7515111301 - Sykes Union Student Activities Sensory - Kolb,Clayton - No PS Cd Banner</t>
  </si>
  <si>
    <t>7515112100 - CAS Grad Recruit Programs - Oshaughnessy,Jessica - Not Applicable</t>
  </si>
  <si>
    <t>7515112960 - Moon Shot for Equity - Auld,Josh - MSE</t>
  </si>
  <si>
    <t>7515121300 - Fraternity &amp; Sorority Life - Jenkins,Cara - Not Applicable</t>
  </si>
  <si>
    <t>7515121301 - Research Experiences Students Early - Grassetti,Stevie - No PS Cd Banner</t>
  </si>
  <si>
    <t>7515122100 - Princeton Review - Donze-Reiner,Teresa - Not Applicable</t>
  </si>
  <si>
    <t>7515122960 - CSFRF Moonshot for Equity - Auld,Josh - Not Applicable</t>
  </si>
  <si>
    <t>7515131300 - First Year Student Ancestry Initiative - Foeman,Anita - Not Applicable</t>
  </si>
  <si>
    <t>7515131301 - Developing Underrepresented Preservice - Manwiller,Katelyn - No PS Cd Banner</t>
  </si>
  <si>
    <t>7515132100 - CSM PEPI Grants - Grisillo,Rebecca - CAF</t>
  </si>
  <si>
    <t>7515141301 - Global Local Music Residency WCU - Colwell,Rachel - No PS Cd Banner</t>
  </si>
  <si>
    <t>7515142100 - Chemistry Peer Led Instruction Program - Oshaughnessy,Jessica - CAI</t>
  </si>
  <si>
    <t>7515151301 - Improving the Accessibility of Course - Skaggs,Danielle - No PS Cd Banner</t>
  </si>
  <si>
    <t>7515152100 - Mathematics Learning Center - Grisillo,Rebecca - CAJ</t>
  </si>
  <si>
    <t>7515161301 - Expanding Global Learning Experiential - Deedat,Hadih - No PS Cd Banner</t>
  </si>
  <si>
    <t>7515171301 - 25 Dollars in 25 Minutes - Riccardo,Christina - Not Used</t>
  </si>
  <si>
    <t>7515181300 - Contextualizing the War on Terror - Ruby,Tabassum - Not Applicable</t>
  </si>
  <si>
    <t>7515181301 - Bringing Images West Chester's History - Oliva,Daniel - Not Used</t>
  </si>
  <si>
    <t>7515191300 - Fraternity and Sorority Life Anti-Racist - Jenkins,Cara - Not Applicable</t>
  </si>
  <si>
    <t>7515191301 - Deliberate Practice Training - Grassetti,Stevie - Not Used</t>
  </si>
  <si>
    <t>7515201300 - Interfaith, Meaning-Making Spirituality - Wooten,Zachary - UFC</t>
  </si>
  <si>
    <t>7515201301 - Discovering Ourselves Exploring Identity - WysorNguema,Susan - Not sued</t>
  </si>
  <si>
    <t>7515211300 - Neurodiverse Inclusive Campus Events - Guerriero,Angela - UFF</t>
  </si>
  <si>
    <t>7515211301 - Ekphrasis as Inclusive Pedagogy Poetry - Panagiotidou,Eirini - Not Used for Banner</t>
  </si>
  <si>
    <t>7515221300 - STEM - Outreach Middle-High School - Mitchell,Brandon - UFD</t>
  </si>
  <si>
    <t>7515221301 - Empowering Futures Creating Inclusive - Bennett,Tiffany - Not Used for Banner</t>
  </si>
  <si>
    <t>7515231301 - Presser Music Library Diversity - Sestrick,Timothy - Not Used with Banner</t>
  </si>
  <si>
    <t>7515271300 - Real Conversations - IN - McKinney,Marion - Not Applicable</t>
  </si>
  <si>
    <t>7515302000 - Global Education Institute - Auld,Josh - Not Applicable</t>
  </si>
  <si>
    <t>7515322000 - APSCUF - Auld,Josh - ZOB</t>
  </si>
  <si>
    <t>7515331300 - Understanding Privilege Project - IN - Hahn,Alicia - Not Applicable</t>
  </si>
  <si>
    <t>7515351300 - Just Desserts -Climate of Responsibility - Sherman,Scott - Not Applicable</t>
  </si>
  <si>
    <t>7515451300 - Understanding Trans - IN - Delgado,Tony - Not Applicable</t>
  </si>
  <si>
    <t>7515471300 - The Body Peace Project - IN - Pazzaglia,Gina - Not Applicable</t>
  </si>
  <si>
    <t>7515511300 - WCU Athlete Ally - IN - Milliner,Kellianne - Not Applicable</t>
  </si>
  <si>
    <t>7515551300 - Strengths Gallup Training - IN - Lugo,Querida - Not Applicable</t>
  </si>
  <si>
    <t>7515561300 - Latino Conference - Stevenson,Linda - LAU</t>
  </si>
  <si>
    <t>7515571300 - WCU Athlete Ally -IN - Delgado,Tony - Not Applicable</t>
  </si>
  <si>
    <t>7515581300 - WCU Speaks - IN - Hahn,Alicia - Not Applicable</t>
  </si>
  <si>
    <t>7515601300 - Redefining Realness - Equality for All - IN - Delgado,Tony - Not Applicable</t>
  </si>
  <si>
    <t>7515611300 - Bi The Way - Understand Bisexuality - IN - Delgado,Tony - Not Applicable</t>
  </si>
  <si>
    <t>7515621300 - Cross Cultural Engagement - IN - Howard,Angela - Not Applicable</t>
  </si>
  <si>
    <t>7515631300 - Take A Mental Health Day - IN - Blue,Amanda - Not Applicable</t>
  </si>
  <si>
    <t>7515651300 - Good Cops - Gay Cops (UF) - IN - Tucker,Jane - Not Applicable</t>
  </si>
  <si>
    <t>7515661300 - Ruby Nell Sales (UF) - IN - Johnson,Dean - Not Applicable</t>
  </si>
  <si>
    <t>7515711300 - Check Up From the Neck Up - IN - Mendez,Sherry - Not Applicable</t>
  </si>
  <si>
    <t>7515751300 - I Love Female Orgasm - IN - Thorson,Elizabeth - Not Applicable</t>
  </si>
  <si>
    <t>7515761300 - Remnants:  A Public Reading - IN - Johnson,Dean - Not Applicable</t>
  </si>
  <si>
    <t>7515821300 - Women's Leadership Conference - IN - Murray,Porsche - WLE</t>
  </si>
  <si>
    <t>7515901000 - Multicultural Graduation Rate - Robinson,Tracey - MSG</t>
  </si>
  <si>
    <t>7515921300 - Global Awareness Society Intl - IN - Martinez,Hiram - Not Applicable</t>
  </si>
  <si>
    <t>7516015064 - IT Infrastructure - IST - Singh,Jatinder - Not Applicable</t>
  </si>
  <si>
    <t xml:space="preserve">7516015065 - AI-New &amp; Emerging Tech - IST - Singh,Jatinder - </t>
  </si>
  <si>
    <t xml:space="preserve">7516015066 - IT Infrastructure-IST - Singh,Jatinder - </t>
  </si>
  <si>
    <t>7516025064 - Software Renewals - IST - Singh,Jatinder - Not Applicable</t>
  </si>
  <si>
    <t xml:space="preserve">7516025065 - Capital Projects- IST - Singh,Jatinder - </t>
  </si>
  <si>
    <t xml:space="preserve">7516025066 - Software/License/Maintenance Renewal-IST - Singh,Jatinder - </t>
  </si>
  <si>
    <t>7516035064 - Classroom AV - IST - Singh,Jatinder - Not Applicable</t>
  </si>
  <si>
    <t xml:space="preserve">7516035065 - Classroom AV Refresh- IST - Singh,Jatinder - </t>
  </si>
  <si>
    <t xml:space="preserve">7516035066 - Campus Classroom AV Upgrades - IST - Singh,Jatinder - </t>
  </si>
  <si>
    <t xml:space="preserve">7516045066 - AI/New &amp; Emerging Tech - IST - Singh,Jatinder - </t>
  </si>
  <si>
    <t xml:space="preserve">7516055066 - IAM/Cybersecurity - IST - Singh,Jatinder - </t>
  </si>
  <si>
    <t>7516065064 - Talk Abroad - LAC - Singh,Jatinder - Not Applicable</t>
  </si>
  <si>
    <t xml:space="preserve">7516065066 - Research Linux Cluster/Science DMZ - IST - Singh,Jatinder - </t>
  </si>
  <si>
    <t>7516075064 - COCA Software - LAC - Singh,Jatinder - Not Applicable</t>
  </si>
  <si>
    <t>7516085064 - Wacom Tablet - ART - Singh,Jatinder - Not Applicable</t>
  </si>
  <si>
    <t>7516095064 - Kiln Repairs - ART - Singh,Jatinder - Not Applicable</t>
  </si>
  <si>
    <t>7516105064 - Color Plotter - THA - Singh,Jatinder - Not Applicable</t>
  </si>
  <si>
    <t xml:space="preserve">7516105066 - IS&amp;T Tech Fee Reserve - IST - Singh,Jatinder - </t>
  </si>
  <si>
    <t>7516115064 - CompuStat/WRDS - ECO - Singh,Jatinder - Not Applicable</t>
  </si>
  <si>
    <t xml:space="preserve">7516115066 - Academic Affairs TF Reserve - AA - Auld,Josh - </t>
  </si>
  <si>
    <t>7516125064 - Bloomberg Terminal - FIN - Singh,Jatinder - Not Applicable</t>
  </si>
  <si>
    <t xml:space="preserve">7516125066 - Academic Affairs Tech Support - AA - Auld,Josh - </t>
  </si>
  <si>
    <t>7516135064 - ESRI - GEO - Singh,Jatinder - Not Applicable</t>
  </si>
  <si>
    <t xml:space="preserve">7516135066 - Academic Affairs Contract Support- Mshot - Jerabek,Megan - </t>
  </si>
  <si>
    <t xml:space="preserve">7516145066 - Academic Affairs Tech Fee Deans Central - Singh,Jatinder - </t>
  </si>
  <si>
    <t>7516155064 - Padlet - EDU - Singh,Jatinder - Not Applicable</t>
  </si>
  <si>
    <t xml:space="preserve">7516155066 - College of Arts &amp; Humanities - CAH - Singh,Jatinder - </t>
  </si>
  <si>
    <t>7516162940 - TF - Library - Dixon,Jill - TFI</t>
  </si>
  <si>
    <t>7516162944 - TF - Resource Services - Walton,Kerry - TFM</t>
  </si>
  <si>
    <t>7516162948 - TF - Reference Services - Dixon,Jill - TFK</t>
  </si>
  <si>
    <t>7516162956 - TF - Instructional Media Center - Childs, Deirdre A - TFL</t>
  </si>
  <si>
    <t>7516162990 - The Learning Center - TLC - Nyanungo,H.Naomie - DEU</t>
  </si>
  <si>
    <t>7516165017 - TF - Technical Support Services - TSS - Singh,JT - TFQ</t>
  </si>
  <si>
    <t>7516165064 - Nearpod - EDU - Singh,Jatinder - Not Applicable</t>
  </si>
  <si>
    <t xml:space="preserve">7516165066 - College of Business &amp; Public Mgmnt- CBPM - Singh,Jatinder - </t>
  </si>
  <si>
    <t xml:space="preserve">7516175066 - College of Education &amp; Social Work- CESW - Singh,Jatinder - </t>
  </si>
  <si>
    <t>7516185064 - Dynamics Cart - STEM - Singh,Jatinder - Not Applicable</t>
  </si>
  <si>
    <t xml:space="preserve">7516185065 - Sim Man 3g Plus - NUR - Singh,Jatinder - </t>
  </si>
  <si>
    <t xml:space="preserve">7516185066 - College of Health Sciences - CHS - Singh,Jatinder - </t>
  </si>
  <si>
    <t>7516195064 - GoDirect - STEM - Singh,Jatinder - Not Applicable</t>
  </si>
  <si>
    <t xml:space="preserve">7516195066 - College of Sciences &amp; Mathematics - CSM - Singh,Jatinder - </t>
  </si>
  <si>
    <t>7516205064 - SAM II - SMC - Singh,Jatinder - Not Applicable</t>
  </si>
  <si>
    <t xml:space="preserve">7516205066 - University College - UC - Singh,Jatinder - </t>
  </si>
  <si>
    <t>7516215064 - Sports Perform. Tech - KIN - Singh,Jatinder - Not Applicable</t>
  </si>
  <si>
    <t xml:space="preserve">7516215066 - University Libraries - UL - Singh,Jatinder - </t>
  </si>
  <si>
    <t>7516225064 - ADG Renewal - NSP - Singh,Jatinder - Not Applicable</t>
  </si>
  <si>
    <t xml:space="preserve">7516225066 - Wells School of Music - WSOM - Singh,Jatinder - </t>
  </si>
  <si>
    <t>7516235064 - Simulab Ultrasound - PAS - Singh,Jatinder - Not Applicable</t>
  </si>
  <si>
    <t xml:space="preserve">7516235066 - Tech Fee Student Affairs - SA - Singh,Jatinder - </t>
  </si>
  <si>
    <t>7516245064 - CentraLineMan - PAS - Singh,Jatinder - Not Applicable</t>
  </si>
  <si>
    <t xml:space="preserve">7516245066 - Tech Fee Univ Adv/External Affairs-UAEA - Singh,Jatinder - </t>
  </si>
  <si>
    <t>7516255064 - iMac Biology Research - BIO - Singh,Jatinder - Not Applicable</t>
  </si>
  <si>
    <t>7516265064 - Nitrogen Generator - CHE - Singh,Jatinder - Not Applicable</t>
  </si>
  <si>
    <t>7516275064 - UPS - CHE - Singh,Jatinder - Not Applicable</t>
  </si>
  <si>
    <t>7516285064 - Chemstation - CHE - Singh,Jatinder - Not Applicable</t>
  </si>
  <si>
    <t>7516295064 - Quantum Cube - PHY - Singh,Jatinder - Not Applicable</t>
  </si>
  <si>
    <t>7516305064 - Ellipsometer - PHY - Singh,Jatinder - Not Applicable</t>
  </si>
  <si>
    <t>7516315064 - Dionex Aquion System - BIO - Singh,Jatinder - Not Applicable</t>
  </si>
  <si>
    <t>7516325064 - Celsius Freezer - PSY - Singh,Jatinder - Not Applicable</t>
  </si>
  <si>
    <t>7516335064 - Dell Server - CSC - Singh,Jatinder - Not Applicable</t>
  </si>
  <si>
    <t>7516345064 - CARMA Membership - TGS - Singh,Jatinder - Not Applicable</t>
  </si>
  <si>
    <t>7516355064 - Symplicity - OEA - Singh,Jatinder - Not Applicable</t>
  </si>
  <si>
    <t>7516365064 - WCU Online - LARC - Singh,Jatinder - Not Applicable</t>
  </si>
  <si>
    <t>7516375064 - TutorMe - LARC - Singh,Jatinder - Not Applicable</t>
  </si>
  <si>
    <t>7516385063 - Identity Access Management (IAM) IST - Singh,JT - Not Applicable</t>
  </si>
  <si>
    <t>7516385064 - Web Camera - WC - Singh,Jatinder - Not Applicable</t>
  </si>
  <si>
    <t>7516395063 - VDI Expansion - IST - Singh,JT - Not Applicable</t>
  </si>
  <si>
    <t>7516395064 - RamCast Display - LIB - Singh,Jatinder - Not Applicable</t>
  </si>
  <si>
    <t>7516405064 - Music Library Digital Tools - LIB - Singh,Jatinder - Not Applicable</t>
  </si>
  <si>
    <t xml:space="preserve">7516405065 - Maxient - SA - Singh,Jatinder - </t>
  </si>
  <si>
    <t>7516415064 - Music Library Laptop Carts - LIB - Singh,Jatinder - Not Applicable</t>
  </si>
  <si>
    <t>7516425064 - Apple Products - ENS - Singh,Jatinder - Not Applicable</t>
  </si>
  <si>
    <t>7516435064 - Music Production Accessories - MCH - Singh,Jatinder - Not Applicable</t>
  </si>
  <si>
    <t>7516445064 - iPads - MUE - Singh,Jatinder - Not Applicable</t>
  </si>
  <si>
    <t>7516455064 - Piano Lab Updates - VOK - Singh,Jatinder - Not Applicable</t>
  </si>
  <si>
    <t>7516465064 - iMac Lab - WSOM - Singh,Jatinder - Not Applicable</t>
  </si>
  <si>
    <t xml:space="preserve">7516465065 - Handshake - CDC - Singh,Jatinder - </t>
  </si>
  <si>
    <t>7516475064 - Video Production Station - WSOM - Singh,Jatinder - Not Applicable</t>
  </si>
  <si>
    <t xml:space="preserve">7516475065 - Big Interview - CDC - Singh,Jatinder - </t>
  </si>
  <si>
    <t>7516485064 - Big Interview - CDC - Singh,Jatinder - Not Applicable</t>
  </si>
  <si>
    <t>7516485065 - Moonshot for Equity - TF - Singh,JT - No PS Cd Banner</t>
  </si>
  <si>
    <t>7516495064 - Focus2 - CDC - Singh,Jatinder - Not Applicable</t>
  </si>
  <si>
    <t>7516515064 - People Grove/RamNation - CDC - Singh,Jatinder - Not Applicable</t>
  </si>
  <si>
    <t>7516525064 - Campus Groups (RamConnect) - SA - Singh,Jatinder - Not Applicable</t>
  </si>
  <si>
    <t>7516535064 - ISP - SA - Singh,Jatinder - Not Applicable</t>
  </si>
  <si>
    <t>7516545064 - eCheckUp - SA - Singh,Jatinder - Not Applicable</t>
  </si>
  <si>
    <t>7516555064 - Maxient - SA - Singh,Jatinder - Not Applicable</t>
  </si>
  <si>
    <t>7516758100 - Tech Fee - Central Budget - Mates,Ilene - No PS Cd Banner</t>
  </si>
  <si>
    <t>7516765058 - VDI Expansion - Singh,JT - Not Applicable</t>
  </si>
  <si>
    <t>7516995054 - Tech Fee Replacement  -  TF - Singh,JT - Not Applicable</t>
  </si>
  <si>
    <t xml:space="preserve">7516995066 - Tech Fee Replacement - IST - Singh,Jatinder - </t>
  </si>
  <si>
    <t>7516995066 - Tech Fee Replacement - IST - Singh,Jatinder - Not Applicable</t>
  </si>
  <si>
    <t>7517003515 - Matlack Garage Debt Service - Kruse,Anela - PAR</t>
  </si>
  <si>
    <t>7517004123 - Identity, Health &amp; Wellness Revenue - Mates,Ilene - Not Applicable</t>
  </si>
  <si>
    <t>7517004124 - Identity, Health &amp; Wellness Admin - Mates, Ilene - XJA</t>
  </si>
  <si>
    <t>7517004125 - Health Center - Strauss,Judd - INF</t>
  </si>
  <si>
    <t>7517012010 - IDC- Research and Sponsored Programs - Neale-Mcfall,Cheryl - IDR</t>
  </si>
  <si>
    <t>7517012011 - IDC – Dean – College of Arts_Humanities - Bacon,Jen - Not Applicable</t>
  </si>
  <si>
    <t>7517012013 - Technology Transfer - Goodson - Neale-Mcfall,Cheryl - ZUE</t>
  </si>
  <si>
    <t>7517012015 - Global Engagement Study Abroad - SS - Howard,Angela - Not Applicable</t>
  </si>
  <si>
    <t xml:space="preserve">7517012017 - K-8 Ed Exploratory Sweden - Howard,Angela - </t>
  </si>
  <si>
    <t>7517012187 - College Literature - SS - Corbin,Megan - CLT</t>
  </si>
  <si>
    <t>7517012330 - MBSR Program - Owens,Eric - Not Applicable</t>
  </si>
  <si>
    <t>7517012700 - Wells School of Music SS - Hanning,Chris - Not Applicable</t>
  </si>
  <si>
    <t>7517012956 - Library Production Services - Childs, Deirdre A - LZZ</t>
  </si>
  <si>
    <t>7517012981 - Study Abroad Honors - South Africa - SS - Jussaume, Timothy - Not Applicable</t>
  </si>
  <si>
    <t>7517013224 - Facilities - Surplus Property - Snook,Alice - Not Applicable</t>
  </si>
  <si>
    <t>7517013225 - Garage - Motor Pool - Ross, Ashley - GAR</t>
  </si>
  <si>
    <t>7517013515 - Sharpless Garage Debt Service - Kruse,Anela - PAB</t>
  </si>
  <si>
    <t>7517014115 - Alternative Break A - PatelEng,Rita - Not Applicable</t>
  </si>
  <si>
    <t>7517014250 - New Student Programs - Zgleszewski, Devan - XXX</t>
  </si>
  <si>
    <t>7517017400 - Royalty and Logo Revenue - SS - Gainer,Nancy - Not Applicable</t>
  </si>
  <si>
    <t>7517017410 - Graphics &amp; Printing - Born, Matthew J. - GRA</t>
  </si>
  <si>
    <t>7517018100 - Parking and Transportation-Revenue - Mates,Ilene - Not Applicable</t>
  </si>
  <si>
    <t>7517022010 - IDC - Dean - College Sciences and Math - Oshaughnessy,Jessica - Not Applicable</t>
  </si>
  <si>
    <t>7517022013 - Technology Transfer - Slusher_Beneshi - Neale-Mcfall,Cheryl - ZUF</t>
  </si>
  <si>
    <t xml:space="preserve">7517022017 - Pers. Identity in Age of Tech - Japan - Howard,Angela - </t>
  </si>
  <si>
    <t>7517022020 - AVP - Enrollment Management - SS - Santivasci, Joseph - Not Applicable</t>
  </si>
  <si>
    <t>7517022029 - NSE Fee - Robinson, Tracey - NFE</t>
  </si>
  <si>
    <t>7517022100 - Electron Microscopy Cntr - SS - Oshaughnessy,Jessica - ELM</t>
  </si>
  <si>
    <t>7517022130 - Planetarium Admission Fees - SS - Gagne,Marc - ZYB</t>
  </si>
  <si>
    <t>7517022940 - Library - SS - Dixon,Jill - Not Applicable</t>
  </si>
  <si>
    <t>7517023515 - New Street Garage Debt Service - Kruse,Anela - PAH</t>
  </si>
  <si>
    <t>7517024115 - Alternative Break B - PatelEng,Rita - Not Applicable</t>
  </si>
  <si>
    <t>7517024200 - Rammy Mascot Program - SS - Rightmer,Sabrina - Not Applicable</t>
  </si>
  <si>
    <t>7517024250 - NSP Parent and Guest Charge - Zgleszewski,Devan - No PS Cd Banner</t>
  </si>
  <si>
    <t>7517028100 - Parking and Transportation-Admin - Mates,Ilene - Not Applicable</t>
  </si>
  <si>
    <t>7517032010 - IDC - Dean College Business and Pub Mgmt - Leach, Evan - CBA</t>
  </si>
  <si>
    <t xml:space="preserve">7517032017 - Expert Learning Ghana Public Health - Howard,Angela - </t>
  </si>
  <si>
    <t>7517032020 - YMWIC Rental GBC - Santivasci,Joseph - CPN</t>
  </si>
  <si>
    <t>7517032100 - Information Assurance - SS - Oshaughnessy,Jessica - Not Applicable</t>
  </si>
  <si>
    <t>7517032510 - USP Interprofessional Program with WCU - Swasey Washington,Patricia - Not Applicable</t>
  </si>
  <si>
    <t>7517033200 - Facilities Storeroom Inventory - SS - Ross, Ashley - Not Applicable</t>
  </si>
  <si>
    <t>7517033515 - SRC Garage Debt Service - Kruse,Anela - PAJ</t>
  </si>
  <si>
    <t>7517034115 - Alternative Break C - PatelEng,Rita - Not Applicable</t>
  </si>
  <si>
    <t>7517042000 - Academic Affairs Division Priorities -SS - Auld,Josh - Not Applicable</t>
  </si>
  <si>
    <t>7517042011 - IDC -Tennille,Julie - Tennille,Julie - IDG</t>
  </si>
  <si>
    <t xml:space="preserve">7517042017 - Wander Travel Art - Howard,Angela - </t>
  </si>
  <si>
    <t>7517042118 - DNA Testing Project - Foeman,Anita - Not Applicable</t>
  </si>
  <si>
    <t>7517042124 - EAPSU Funds - SS - Bacon,Jen - Not Applicable</t>
  </si>
  <si>
    <t>7517042127 - Costa Rica Summer Study - UNA - Cardemil-Krause,Cristobal - Not Applicable</t>
  </si>
  <si>
    <t>7517042960 - Center - Social_Economic Research - SS - Auld,Josh - CSO</t>
  </si>
  <si>
    <t>7517043200 - 220 E. Rosedale - McNamara,David - MRT</t>
  </si>
  <si>
    <t>7517043515 - Commons Garage Debt Service - Kruse,Anela - PAK</t>
  </si>
  <si>
    <t>7517044115 - Alternative Break D - PatelEng,Rita - Not Applicable</t>
  </si>
  <si>
    <t>7517044125 - Wellness Promotion - Trogus,Jayme - WEL</t>
  </si>
  <si>
    <t>7517045025 - SSI Telecom Chargeback - Partridge,Kevin - Not Applicable</t>
  </si>
  <si>
    <t xml:space="preserve">7517052000 - IDC - Provost - Auld,Josh - </t>
  </si>
  <si>
    <t>7517052011 - IDC - Graduate Social Work - Akbar,Ginneh - Not Applicable</t>
  </si>
  <si>
    <t xml:space="preserve">7517052017 - ISASP Spring Break to Southern Spain - Howard,Angela - </t>
  </si>
  <si>
    <t>7517052100 - CAS Dual Enrollment - SS - Oshaughnessy,Jessica - DUE</t>
  </si>
  <si>
    <t>7517053200 - Parking and Transportation-Facilities - Shields,Patricia - Not Applicable</t>
  </si>
  <si>
    <t>7517053500 - Parking COVID-19 - Stevenson,Ray - Not Applicable</t>
  </si>
  <si>
    <t>7517054115 - Alternative Break E - PatelEng,Rita - Not Applicable</t>
  </si>
  <si>
    <t>7517054125 - Center for Women and Gender Equity - Mosvick, Lindsey - WMC</t>
  </si>
  <si>
    <t>7517062010 - IDC- Dean - College of Health Sciences - Heinerichs,Scott - HEL</t>
  </si>
  <si>
    <t>7517062017 - Identity and Legacy UGSW -  Wysor Nguema - Howard,Angela - Not Applicable</t>
  </si>
  <si>
    <t>7517062960 - Senior Vice Provost  - SS - Auld,Josh - Not Applicable</t>
  </si>
  <si>
    <t>7517064115 - Alternative Break F - PatelEng,Rita - Not Applicable</t>
  </si>
  <si>
    <t>7517064125 - Asst. VP Health and Wellness - SS - Taylor, B.K. - ADH</t>
  </si>
  <si>
    <t>7517067005 - Nursing Day Camp - Kurimay,Mary Beth - Not Applicable</t>
  </si>
  <si>
    <t>7517072010 - IDC - Dean - University College - Adkins,Tabetha - Not Applicable</t>
  </si>
  <si>
    <t>7517072011 - IDC - Schmidt,Pauline - Schmidt,Pauline - Not Applicable</t>
  </si>
  <si>
    <t>7517072124 - English Dual Enrollment - SS - Burns,Michael - Not Applicable</t>
  </si>
  <si>
    <t>7517072500 - Bryn Mawr Program Revenue - Heinerichs,Scott - Not Applicable</t>
  </si>
  <si>
    <t>7517072960 - DCAP Participant Fees - Fishbaugh,Cherie - DCZ</t>
  </si>
  <si>
    <t>7517073500 - Parking and Transportation-Public Safety - Stevenson,Raymond - No Cd-Banner used</t>
  </si>
  <si>
    <t>7517082010 - IDC - Student Affairs - Davenport,Zebulun - Not Applicable</t>
  </si>
  <si>
    <t>7517082015 - Norway - ACN Study Abroad - SS - Howard,Angela - Not Applicable</t>
  </si>
  <si>
    <t>7517082127 - ESL Community Outreach Program - SS - Colovic-Markovic,Jelena - Not Applicable</t>
  </si>
  <si>
    <t>7517082960 - OVR Employment - Fishbaugh,Cherie - ZWB</t>
  </si>
  <si>
    <t>7517092011 - IDC - Kolasinski,Kurt - Kolasinski,Kurt - Not Applicable</t>
  </si>
  <si>
    <t>7517092015 - Physics - London - Study Abroad - SS - Howard,Angela - Not Applicable</t>
  </si>
  <si>
    <t>7517092100 - College - Science and Mathematics - SS - Oshaughnessy,Jessica - Not Applicable</t>
  </si>
  <si>
    <t>7517112010 - IDC - Department - IDSASP - Craig,John - Not Applicable</t>
  </si>
  <si>
    <t>7517112015 - Norway - Honors College -Study Abroad - Howard,Angela - Not Applicable</t>
  </si>
  <si>
    <t>7517112500 - Contemplative Studies - SS - McCown,Donald - Not Applicable</t>
  </si>
  <si>
    <t>7517122010 - IDC - Biology - Chandler,Jennifer - Not Applicable</t>
  </si>
  <si>
    <t>7517122011 - IDC - Shea,Matthew - Shea,Matthew - Not Applicable</t>
  </si>
  <si>
    <t>7517122015 - Tropical Ecology Abroad - SS - Howard,Angela - Not Applicable</t>
  </si>
  <si>
    <t>7517127005 - Poetry Conference - SS - Kurimay,Mary Beth - Not Applicable</t>
  </si>
  <si>
    <t>7517132010 - IDC - Criminal Justice - Crossney,Kristen - No PS Cd Banner</t>
  </si>
  <si>
    <t>7517132011 - IDC - Ocasio,Kerrie - Ocasio,Kerrie - Not Applicable</t>
  </si>
  <si>
    <t>7517132500 - CHS Metabolic and Performance Testing - Reed,Melissa - Not Applicable</t>
  </si>
  <si>
    <t>7517137005 - Student Teacher Conference - SS - Kurimay,Mary Beth - Not Applicable</t>
  </si>
  <si>
    <t>7517142011 - IDC - Burris,Jade - Burris,Jade - Not Applicable</t>
  </si>
  <si>
    <t>7517142500 - HSCA Health Sciences Career Academy Camp - Heinerichs,Scott - MLH</t>
  </si>
  <si>
    <t>7517152011 - IDC - Early and Middle Grades Education - Johnson,Karen - Not Applicable</t>
  </si>
  <si>
    <t>7517152015 - Austria - Faculty-Led Study Abroad - SS - Howard,Angela - Not Applicable</t>
  </si>
  <si>
    <t>7517152500 - College - Health Sciences - SS - Heinerichs,Scott - Not Applicable</t>
  </si>
  <si>
    <t>7517162010 - IDC - Health - Brenner, James - CDR</t>
  </si>
  <si>
    <t>7517162015 - Nursing in India - SS - Howard,Angela - Not Applicable</t>
  </si>
  <si>
    <t>7517172010 - IDC - Mathematics - Glidden,Peter - Not Applicable</t>
  </si>
  <si>
    <t>7517172011 - IDC - Chandler,Jennifer - Chandler,Jennifer - Not Applicable</t>
  </si>
  <si>
    <t>7517172015 - Spanish in Mexico Isla Mujeres - SS - Howard,Angela - Not Applicable</t>
  </si>
  <si>
    <t>7517182010 - IDC - Ed Fndtn Pol Stud - Elmore,John - Not Applicable</t>
  </si>
  <si>
    <t>7517192010 - IDC - Anthropology &amp; Sociology - Wholey,Heather - Not Applicable</t>
  </si>
  <si>
    <t>7517192011 - IDC - Lu, Li - Lu,Li - Not Applicable</t>
  </si>
  <si>
    <t>7517192015 - Criminal Justice -Spring Break -Brewster - Howard,Angela - Not Applicable</t>
  </si>
  <si>
    <t>7517202011 - IDC - Criswell,Brett - Criswell,Brett - Not Applicable</t>
  </si>
  <si>
    <t>7517202015 - Autism in Europe - Summer - Houser - Howard,Angela - Not Applicable</t>
  </si>
  <si>
    <t>7517212010 - IDC - Chemistry - Azam,Mahrukh - Not Applicable</t>
  </si>
  <si>
    <t>7517212011 - IDC - Secondary Education - Renzi,Laura - Not Applicable</t>
  </si>
  <si>
    <t>7517212015 - Anthropology - Umbra Italy - DiGiovine - Howard,Angela - Not Applicable</t>
  </si>
  <si>
    <t>7517222011 - IDC - McCown,Don - McCown,Don - IDV</t>
  </si>
  <si>
    <t>7517232011 - IDC - Holt and Gawrysiak - Holt,Harry - Not Applicable</t>
  </si>
  <si>
    <t>7517232015 - Finance and Economics - China - Howard,Angela - Not Applicable</t>
  </si>
  <si>
    <t>7517252010 - IDC - Joshi, Monica - Joshi,Monica - Not Applicable</t>
  </si>
  <si>
    <t xml:space="preserve">7517252011 - IDC - Gawrysiak,Mike - Gawrysiak,Michael - </t>
  </si>
  <si>
    <t>7517262010 - IDC - Communication Studies - Boyle, Michael - Not Applicable</t>
  </si>
  <si>
    <t>7517262015 - OME Theatre - Italy - Bellomo - SS - Howard,Angela - Not Applicable</t>
  </si>
  <si>
    <t>7517272010 - IDC - Li,Chuan - Li,Chuan - Not Applicable</t>
  </si>
  <si>
    <t>7517282010 - IDC- Pisciotta, John - Pisciotta,John - Not Applicable</t>
  </si>
  <si>
    <t>7517292010 - IDC - Foreign Languages - Amer, Mahmoud - Not Applicable</t>
  </si>
  <si>
    <t>7517292015 - Geology Abroad - Nikitina - Howard,Angela - Not Applicable</t>
  </si>
  <si>
    <t>7517294500 - Athletic Ticket Sales - Beattie,Terence - Not Applicable</t>
  </si>
  <si>
    <t>7517302010 - IDC - Physics Department - Waite,Matthew - Not Applicable</t>
  </si>
  <si>
    <t>7517302011 - IDC - Heckert,Megan - Heckert,Megan - Not Applicable</t>
  </si>
  <si>
    <t>7517302015 - Bahamas - Student Teaching - Verden - Howard,Angela - Not Applicable</t>
  </si>
  <si>
    <t>7517304500 - Athletic Game Day Revenue - SS - Beattie,Terence - Not Applicable</t>
  </si>
  <si>
    <t>7517312010 - IDC - Management - Zhu, Linda - Not Applicable</t>
  </si>
  <si>
    <t>7517312011 - IDC - Golmohamadi, A - Golmohamadi,Amir - Not Applicable</t>
  </si>
  <si>
    <t>7517314500 - Athletic Sponsorships - Beattie,Terence - Not Applicable</t>
  </si>
  <si>
    <t>7517322010 - IDC - Geography and Planning - Coutu, Gary - Not Applicable</t>
  </si>
  <si>
    <t>7517322011 - IDC - Finance &amp; Economics - Kelly,Kyle - Not Applicable</t>
  </si>
  <si>
    <t>7517322015 - Nursing in South Africa - SS - Howard,Angela - Not Applicable</t>
  </si>
  <si>
    <t>7517332011 - IDC - Nutrition - Karpinski,Christine - Not Applicable</t>
  </si>
  <si>
    <t>7517332015 - Global Engagement International - SS - Howard,Angela - Not Applicable</t>
  </si>
  <si>
    <t>7517342011 - IDC - Johnson, Kimberly E. - Johnson,Kimberly - Not Applicable</t>
  </si>
  <si>
    <t>7517342015 - Study Abroad Affiliate Fees - SS - Howard,Angela - Not Applicable</t>
  </si>
  <si>
    <t>7517352010 - IDC - Schedlbauer, Jessica - Schedlbauer,Jessica - Not Applicable</t>
  </si>
  <si>
    <t>7517352011 - IDC - Drumm, Marc - Drumm,Marc - IDH</t>
  </si>
  <si>
    <t>7517362010 - IDC - PA Writing Project - Schmidt,Pauline - Not Applicable</t>
  </si>
  <si>
    <t>7517362011 - IDC - Liu, Yan (Grace) - Liu,Yan - IDI</t>
  </si>
  <si>
    <t>7517372011 - IDC - Knight, Erin - Knight,Erin - IDJ</t>
  </si>
  <si>
    <t>7517382010 - IDC - Schwarz,Karen - Schwarz,Karen - Not Applicable</t>
  </si>
  <si>
    <t>7517382011 - IDC - University Library - Childs,Deirdre - IDK</t>
  </si>
  <si>
    <t>7517382015 - International Higher Education - SS - Howard,Angela - Not Applicable</t>
  </si>
  <si>
    <t>7517392010 - IDC - Starn,Timothy - Starn,Timothy - Not Applicable</t>
  </si>
  <si>
    <t>7517392011 - IDC - Kim, Yong Hoon - Kim,YongHoon - IDL</t>
  </si>
  <si>
    <t>7517392015 - Costa Rica - Early Grades Student Teach - Howard,Angela - Not Applicable</t>
  </si>
  <si>
    <t>7517402011 - IDC - Distance Education - Nyanungo, H. Naomie - IDN</t>
  </si>
  <si>
    <t>7517402015 - DIS Art Program - Copenhagen, Denmark - Howard,Angela - Not Applicable</t>
  </si>
  <si>
    <t>7517412011 - IDC-Condliffe, Simon - Condliffe,Simon - IDO</t>
  </si>
  <si>
    <t>7517422010 - IDC - Coutu, Gary - Coutu,Gary - Not Applicable</t>
  </si>
  <si>
    <t>7517422011 - IDC - Buskirk, Sean - Buskirk,Sean - IDP</t>
  </si>
  <si>
    <t>7517432010 - IDC - Aptowicz,Kevin - Aptowicz,Kevin - Not Applicable</t>
  </si>
  <si>
    <t>7517432011 - IDC - Bunner, Marie - Bunner,Marie - IDQ</t>
  </si>
  <si>
    <t>7517432015 - Comm Studies Disorder Study Abroad - PSW - Howard,Angela - Not Applicable</t>
  </si>
  <si>
    <t>7517442011 - IDC - Fork, Megan - Fork,Megan - IDT</t>
  </si>
  <si>
    <t>7517442015 - Management and Business - China - Howard,Angela - Not Applicable</t>
  </si>
  <si>
    <t>7517452010 - IDC - Thornton, Robert - Thornton,Robert - Not Applicable</t>
  </si>
  <si>
    <t>7517452011 - IDC-Arnold,T Elliott - Arnold,Thomas - ZYI</t>
  </si>
  <si>
    <t>7517452015 - Foodways Nutrition Program - Subach - Howard,Angela - Not Applicable</t>
  </si>
  <si>
    <t>7517462011 - IDC-Smucker,Janneken - Smucker,Janneken - ZYP</t>
  </si>
  <si>
    <t>7517472010 - IDC - Brown,Eleanor - Brown,Eleanor - Not Applicable</t>
  </si>
  <si>
    <t>7517472011 - IDC - Public Safety - Stevenson,Raymond - ZYQ</t>
  </si>
  <si>
    <t>7517482010 - IDC - Polk,Denise - Boyle,Michael - Not Applicable</t>
  </si>
  <si>
    <t>7517482011 - IDC-Cooke, Laquana - Cooke,Laquana - ZYR</t>
  </si>
  <si>
    <t>7517482015 - Special Education in Guatemala - SS - Howard,Angela - Not Applicable</t>
  </si>
  <si>
    <t>7517492010 - IDC - Johnston,Susan - Johnston,Susan - Not Applicable</t>
  </si>
  <si>
    <t>7517492011 - IDC - Carr, John Paul - Carr,John-Paul - ZYS</t>
  </si>
  <si>
    <t>7517492015 - Geography Programs Abroad - Howard,Angela - Not Applicable</t>
  </si>
  <si>
    <t>7517502011 - IDC-Sylvester, Paul - Sylvester,Paul - ZWD</t>
  </si>
  <si>
    <t>7517502015 - Outdoor Adventure Programs Abroad - Howard,Angela - Not Applicable</t>
  </si>
  <si>
    <t>7517512011 - IDC - History Department - Kodosky,Robert - ZVH</t>
  </si>
  <si>
    <t>7517512015 - Spring Break Student Leadership Abroad - Howard,Angela - Not Applicable</t>
  </si>
  <si>
    <t>7517522011 - IDC - Vile, Melanie - Vile,Melanie - ZVI</t>
  </si>
  <si>
    <t>7517522015 - Jordan Study Abroad - Amer - Howard,Angela - Not Applicable</t>
  </si>
  <si>
    <t>7517532011 - IDC-English Department - Burns,Michael - AVJ</t>
  </si>
  <si>
    <t>7517532015 - Uganda Global Health Service Abroad - Howard,Angela - Not Applicable</t>
  </si>
  <si>
    <t>7517542011 - IDC-Wholey, Heather - Wholey,Heather - ZVN</t>
  </si>
  <si>
    <t>7517542015 - History World War I Program 2018 - Howard,Angela - Not Applicable</t>
  </si>
  <si>
    <t>7517552011 - IDC - Subach, Regina - Subach,Regina - ZVP</t>
  </si>
  <si>
    <t>7517552015 - Chamber Winds Abroad - SS - Howard,Angela - Not Applicable</t>
  </si>
  <si>
    <t>7517562011 - IDC - Special Education - Adera,Beatrice - ZVQ</t>
  </si>
  <si>
    <t>7517562015 - Ghana Program at UCC Awuyah - Howard,Angela - Not Applicable</t>
  </si>
  <si>
    <t>7517572011 - IDC-Adera, Beatrice - Adera,Beatrice - ZVR</t>
  </si>
  <si>
    <t>7517572015 - Graduate Social Work Abroad - SS - Howard,Angela - Not Applicable</t>
  </si>
  <si>
    <t>7517582010 - IDC - Lutz,Timothy - Lutz,Timothy - Not Applicable</t>
  </si>
  <si>
    <t>7517582011 - IDC - Ilaria, Daniel - Ilaria, Daniel - ZVT</t>
  </si>
  <si>
    <t>7517582015 - Grad Literacy Program - Belize - Howard,Angela - Not Applicable</t>
  </si>
  <si>
    <t>7517592011 - IDC - Baba, Zeinab - Baba,Zeinab - ZVV</t>
  </si>
  <si>
    <t>7517592015 - Political Science in Germany - Schnell - Howard,Angela - Not Applicable</t>
  </si>
  <si>
    <t>7517602011 - IDC-Bratina, Michele - Bratina,Michele - ZVX</t>
  </si>
  <si>
    <t>7517602015 - COM Studies - Cayman Islands - Howard,Angela - Not Applicable</t>
  </si>
  <si>
    <t>7517612015 - COM Studies - Ireland - Howard,Angela - Not Applicable</t>
  </si>
  <si>
    <t>7517622011 - IDC - Marano, Lisa - Marano,Lisa - IDU</t>
  </si>
  <si>
    <t>7517622015 - Nursing - Europe - Howard,Angela - Not Applicable</t>
  </si>
  <si>
    <t>7517632010 - IDC - Tiebout,Harry - Tiebout,Harry - Not Applicable</t>
  </si>
  <si>
    <t>7517632011 - IDC - Neff, Allison - Neff,Allison - No PS Cd Banner</t>
  </si>
  <si>
    <t>7517632015 - Nutrition - Honduras - Howard,Angela - Not Applicable</t>
  </si>
  <si>
    <t>7517642011 - IDC - Breit, Kristen - Breit,Kristen - Not used - Banner</t>
  </si>
  <si>
    <t>7517642015 - History and Genocide in Rwanda - Howard,Angela - Not Applicable</t>
  </si>
  <si>
    <t>7517652011 - IDC - Sweet, Eric - Sweet,Eric - Not used - Banner</t>
  </si>
  <si>
    <t>7517652015 - Geography and Planning - Coutu - Howard,Angela - Not Applicable</t>
  </si>
  <si>
    <t>7517662011 - IDC-Kwiatkowski, Tho - Kwiatkowski,Thomas - Not used - Banner</t>
  </si>
  <si>
    <t>7517662015 - Psychology and English - Summer - Rwanda - Howard,Angela - Not Applicable</t>
  </si>
  <si>
    <t>7517672011 - IDC - Elkins, Lynne - Elkins,Lynne - No PS Cd-Banner</t>
  </si>
  <si>
    <t>7517672015 - GASI Conference Program Abroad - Howard,Angela - Not Applicable</t>
  </si>
  <si>
    <t>7517682011 - IDC - Katirai, Whitney - Katirai, Whitney - No PS Cd-Banner</t>
  </si>
  <si>
    <t>7517682015 - History in Vietnam and Cambodia - Howard,Angela - Not Applicable</t>
  </si>
  <si>
    <t>7517702015 - Geography Programs - Domestic - Howard,Angela - Not Applicable</t>
  </si>
  <si>
    <t>7517712015 - Social Work Field Placement Abroad - Howard,Angela - Not Applicable</t>
  </si>
  <si>
    <t>7517722015 - Chamber Music Abroad - Howard,Angela - Not Applicable</t>
  </si>
  <si>
    <t>7517732015 - Marching Band Abroad - Howard,Angela - Not Applicable</t>
  </si>
  <si>
    <t>7517742015 - Kinesiology Abroad - Howard,Angela - Not Applicable</t>
  </si>
  <si>
    <t>7517752015 - Honors College Abroad - Howard,Angela - Not Applicable</t>
  </si>
  <si>
    <t>7517762015 - French Language - Lyon - Howard,Angela - Not Applicable</t>
  </si>
  <si>
    <t>7517772015 - Study Abroad Logistical Support - Howard,Angela - Not Applicable</t>
  </si>
  <si>
    <t>7517774500 - Athletic Nutrition Fueling Program - Karpinski,Christine - Not Applicable</t>
  </si>
  <si>
    <t>7517782010 - IDC - Bosbyshell,Howell - Bosbyshell,Howell - Not Applicable</t>
  </si>
  <si>
    <t>7517782015 - Theatre in Italy - Bellomo - Howard,Angela - Not Applicable</t>
  </si>
  <si>
    <t>7517792015 - Mexico - CGEE - WCU Faculty-Led Program - Howard,Angela - Not Applicable</t>
  </si>
  <si>
    <t>7517802015 - Creative Writing Abroad - Howard,Angela - Not Applicable</t>
  </si>
  <si>
    <t>7517812015 - GEO Spring Break - Howard,Angela - Not Applicable</t>
  </si>
  <si>
    <t>7517822010 - IDC - Nitica,Viorel - Nitica,Viorel - Not Applicable</t>
  </si>
  <si>
    <t>7517822015 - UK Spring Break - Howard,Angela - Not Applicable</t>
  </si>
  <si>
    <t xml:space="preserve">7517832015 - SW Field Plcmt Ghana - Howard,Angela - </t>
  </si>
  <si>
    <t xml:space="preserve">7517842015 - History of Poland - Howard,Angela - </t>
  </si>
  <si>
    <t xml:space="preserve">7517852015 - Jamaican Tourism - Howard,Angela - </t>
  </si>
  <si>
    <t>7517862010 - IDC - Azam,Mahrukh - Azam,Mahrukh - Not Applicable</t>
  </si>
  <si>
    <t xml:space="preserve">7517862015 - Dub-C Autism Exp. - Howard,Angela - </t>
  </si>
  <si>
    <t>7517872010 - IDC - Clarke,Angela - Clarke,Angela - Not Applicable</t>
  </si>
  <si>
    <t>7517872015 - WCU Global Engagement Passport Center - Howard,Angela - ISB</t>
  </si>
  <si>
    <t>7517882015 - SportMed Puerto Rico - Howard,Angela - Not Applicable</t>
  </si>
  <si>
    <t>7517892015 - Rams at Wrexham - Howard,Angela - Not Applicable</t>
  </si>
  <si>
    <t>7517902015 - Literacy - Costa Ric - Howard,Angela - Not Applicable</t>
  </si>
  <si>
    <t>7517912010 - IDC - Computer Science Department - Burns, Richard - Not Applicable</t>
  </si>
  <si>
    <t>7517912015 - WCU History in Cuba - Howard,Angela - Not Applicable</t>
  </si>
  <si>
    <t>7517922010 - IDC - Psychology Department - Kahen,Vanessa - CHO</t>
  </si>
  <si>
    <t>7517922015 - WCU in the EU - Howard,Angela - Not Applicable</t>
  </si>
  <si>
    <t>7517932015 - Disability Cult IRE - Howard,Angela - Not Applicable</t>
  </si>
  <si>
    <t>7517942010 - IDC - Turner,Greg - Turner,Greg - Not Applicable</t>
  </si>
  <si>
    <t>7517942015 - Nursing in Scotland - Howard,Angela - Not Applicable</t>
  </si>
  <si>
    <t>7517952015 - Pedagogies Abroad UK - Howard,Angela - Not Applicable</t>
  </si>
  <si>
    <t>7517962010 - IDC - Nikitina,Daria - Nikitina,Daria - Not Applicable</t>
  </si>
  <si>
    <t>7517962015 - Healthcare in Costa - Howard,Angela - Not Applicable</t>
  </si>
  <si>
    <t>7517972015 - S. Korea Music &amp;Cult - Howard,Angela - Not Applicable</t>
  </si>
  <si>
    <t>7517982010 - IDC - Boettger,S. Anne - Boettger,S. Anne - Not Applicable</t>
  </si>
  <si>
    <t>7517982015 - Transatlantic Security Relations US EU - Howard,Angela - Not Applicable</t>
  </si>
  <si>
    <t>7517994125 - COVID CARES Institutional IHW - Lanshe, Christy - VIW</t>
  </si>
  <si>
    <t>7517994126 - IHW COVID-19 - Lanshe, Christy - Not Applicable</t>
  </si>
  <si>
    <t>7518012136 - Texas Instruments Summer Workshop - Kolpas,Allison - TEX</t>
  </si>
  <si>
    <t>7518012450 - Community Clay Workshop - Snyder,Andrew - CCL</t>
  </si>
  <si>
    <t>7518012475 - Pennsylvania Theatre Institute - Staruch,Elizabeth - THZ</t>
  </si>
  <si>
    <t>7518012960 - D-CAP Summer Camps - Fishbaugh,Cherie - AUC</t>
  </si>
  <si>
    <t>7518022700 - WSOM Summer Choral Conducting Symposium - Hanning,Chris - MUU</t>
  </si>
  <si>
    <t>7518032400 - WSOM Elem-Junior High Workshop - Hanning,Chris - BEM</t>
  </si>
  <si>
    <t>7518032700 - WSOM Summer Wind Conducting Symposium - Hanning,Chris - MUV</t>
  </si>
  <si>
    <t>7518042400 - WSOM High School Music Workshop - Hanning,Chris - HSM</t>
  </si>
  <si>
    <t>7518042700 - WSOM High School Orchestra Festival - Hanning,Chris - MUW</t>
  </si>
  <si>
    <t>7518052700 - WSOM High School Percussion Ensemble - Hanning,Chris - MUX</t>
  </si>
  <si>
    <t>7518062700 - WSOM Symphonic Band Symposium - Hanning,Chris - MUY</t>
  </si>
  <si>
    <t>7518082400 - WSOM Jazz Journey Workshop - Hanning,Chris - JJW</t>
  </si>
  <si>
    <t>7518092400 - Wells Summer Music Institute - WSMI - Hanning,Chris - BRS</t>
  </si>
  <si>
    <t>7518102400 - WSOM Piano Organ Competition - Hanning,Chris - POM</t>
  </si>
  <si>
    <t>7518112400 - iCAMP - Cooke,Laquana - No PS Cd Banner</t>
  </si>
  <si>
    <t>7518204500 - Tennis Summer Camp - Beattie,Terence - ADU</t>
  </si>
  <si>
    <t>7519012215 - FPDC- Michele Bratina - Bratina,Michele - No PS Cd Banner</t>
  </si>
  <si>
    <t>7519012220 - FPDC- Matt Saboe - Saboe,Matt - No PS Cd Banner</t>
  </si>
  <si>
    <t>7519012305 - FPDC- Benjamin Brumley - Brumley,Benjamin - No PS Cd Banner</t>
  </si>
  <si>
    <t>7519022121 - FPDC- Stefanie Amiruzzaman - Amiruzzaman,Stefanie - ZYD</t>
  </si>
  <si>
    <t>7519022215 - FPDC- Jaeyong Choi - Choi,Jaeyong - No PS Cd Banner</t>
  </si>
  <si>
    <t>7519022510 - FPDC- Patricia Swasey Washington - SwaseyWashington,Pat - No PS Cd Banner</t>
  </si>
  <si>
    <t>7519022535 - FPDC- Amir Golmohamadi - Golmohamadi,Amir - No PS Cd Banner</t>
  </si>
  <si>
    <t>7519023100 - Pepsi Contract PASSHE - Kleponis,Catherine - Not Applicable</t>
  </si>
  <si>
    <t>7519032121 - FPDC- Md Amiruzzaman - Amiruzzaman,Md - No PS Cd Banner</t>
  </si>
  <si>
    <t>7519082520 - FPDC- Eunice Park-Clinton - Park-Clinton,Eunice - No PS Cd Banner</t>
  </si>
  <si>
    <t>7519102115 - Use_Maintain NMR Spectrometer - Goodson,Felix Emmett - Not Applicable</t>
  </si>
  <si>
    <t>7521212026 - RH Scholarships- Athletics - McKinney,Marion - Not Applicable</t>
  </si>
  <si>
    <t>7521213240 - RH Utilities - Lattanze,John - Not Applicable</t>
  </si>
  <si>
    <t>7521213241 - RH ESCO Debt Service - Lattanze,John - Not Applicable</t>
  </si>
  <si>
    <t>7521213270 - RH Maintenance - Ginsburg,Michelle - XJF</t>
  </si>
  <si>
    <t>7521213271 - RH Room Turnover - Ginsburg,Michelle - MNA</t>
  </si>
  <si>
    <t>7521213273 - RH Damages - Ginsburg,Michelle - Not Applicable</t>
  </si>
  <si>
    <t xml:space="preserve">7521214100 - RH Revenue - Mates,Ilene - </t>
  </si>
  <si>
    <t>7521214105 - RH Administration - Mates,Ilene - XJJ</t>
  </si>
  <si>
    <t>7521214110 - RH Services - Tobin,Leah - XJK</t>
  </si>
  <si>
    <t>7521214120 - RH Programming - Tobin,Leah - XJL</t>
  </si>
  <si>
    <t>7521214121 - Parent &amp; Family Relations - McCarthy,Alexis - XOK</t>
  </si>
  <si>
    <t xml:space="preserve">7521214150 - RH Sprinkler Debt Service - Kruse,Anela - </t>
  </si>
  <si>
    <t xml:space="preserve">7521214160 - RH LAN Debt Service - Kruse,Anela - </t>
  </si>
  <si>
    <t xml:space="preserve">7521214170 - RH Lawrence Debt Service - Kruse,Anela - </t>
  </si>
  <si>
    <t>7521214191 - COVID CARES Institutional RH - Lanshe, Christy - Not Applicable</t>
  </si>
  <si>
    <t>7521214193 - COVID FEMA RH - Lanshe, Christy - CFV</t>
  </si>
  <si>
    <t>7521214198 - COVID CARES CRF - Residence Halls - Lanshe, Christy - Not Applicable</t>
  </si>
  <si>
    <t>7521214199 - RH COVID-19 - Lanshe, Christy - VIR</t>
  </si>
  <si>
    <t>7521294105 - RH USH Administration - Mates,Ilene - XCL</t>
  </si>
  <si>
    <t>7521294110 - RH USH Services - Tobin,Leah - XCI</t>
  </si>
  <si>
    <t>7521604000 - Res Hall Life Cycle Reserve - Osgood,Jeffery - Not Applicable</t>
  </si>
  <si>
    <t>7521634000 - Res Hall Reserves - Auld,Josh - Not Applicable</t>
  </si>
  <si>
    <t>7521638000 - Res Life Reserves - Osgood,Jeffery - Not Applicable</t>
  </si>
  <si>
    <t>7522013500 - Dining Security - Stevenson,Raymond - Not Applicable</t>
  </si>
  <si>
    <t>7522222026 - Dining Scholarships- Athletics - Galloway,Peter - Not Applicable</t>
  </si>
  <si>
    <t>7522223220 - Dining Grounds - Braid,Joshua - Not Applicable</t>
  </si>
  <si>
    <t>7522223240 - Dining Utilities - Lattanze,John - Not Applicable</t>
  </si>
  <si>
    <t xml:space="preserve">7522223241 - Dining ESCO Debt Service - Lattanze,John - </t>
  </si>
  <si>
    <t>7522223270 - Dining Maintenance - Ginsburg,Michelle - XJO</t>
  </si>
  <si>
    <t xml:space="preserve">7522224200 - Dining Revenue - Mates,Ilene - </t>
  </si>
  <si>
    <t>7522224205 - Dining Administration - Mates,Ilene - XJP</t>
  </si>
  <si>
    <t>7522224210 - Dining Services - Rocco, Denine - XJQ</t>
  </si>
  <si>
    <t xml:space="preserve">7522224220 - Dining Commons Debt Service - Kruse,Anela - </t>
  </si>
  <si>
    <t>7522224291 - COVID CARES Institutional DINING - Lanshe, Christy - Not Applicable</t>
  </si>
  <si>
    <t>7522224298 - COVID CARES CRF - Dining - Lanshe, Christy - Not Applicable</t>
  </si>
  <si>
    <t>7522224299 - Dining COVID-19 - Lanshe, Christy - VIT</t>
  </si>
  <si>
    <t>7522604000 - Dining Life Cycle Reserve - Osgood,Jeffery - Not Applicable</t>
  </si>
  <si>
    <t>7522634000 - Dining Reserves - Auld,Josh - Not Applicable</t>
  </si>
  <si>
    <t>7522638000 - Dining Reserves - Osgood,Jeffery - Not Applicable</t>
  </si>
  <si>
    <t>7523233215 - Sykes Custodial Services - McStravick, Stephen - XJS</t>
  </si>
  <si>
    <t>7523233240 - Sykes Utilities - Lattanze,John - Not Applicable</t>
  </si>
  <si>
    <t xml:space="preserve">7523233241 - Sykes ESCO Debt Service - Lattanze,John - </t>
  </si>
  <si>
    <t xml:space="preserve">7523234300 - Sykes Revenue - Lanshe, Christy - </t>
  </si>
  <si>
    <t>7523234305 - Sykes Administration - Mates,Ilene - XJW</t>
  </si>
  <si>
    <t>7523234320 - Student Experience - McCarthy,Alexis - XJY</t>
  </si>
  <si>
    <t>7523234391 - COVID CARES SYKES - Lanshe, Christy - Not Applicable</t>
  </si>
  <si>
    <t>7523234393 - COVID FEMA SYKES - Lanshe, Christy - CFM</t>
  </si>
  <si>
    <t>7523234398 - COVID CARES CRF - Sykes - Lanshe, Christy - Not Applicable</t>
  </si>
  <si>
    <t>7523234399 - Sykes COVID-19 - Lanshe, Christy - VIV</t>
  </si>
  <si>
    <t>7523604000 - Sykes Life Cycle Reserve - Osgood,Jeffery - Not Applicable</t>
  </si>
  <si>
    <t>7523634000 - Sykes Reserves - Auld,Josh - Not Applicable</t>
  </si>
  <si>
    <t>7523638000 - Sykes Reserves - Osgood,Jeffery - Not Applicable</t>
  </si>
  <si>
    <t>7524073500 - Rec Center Security - Stevenson,Raymond - Not Applicable</t>
  </si>
  <si>
    <t>7524243215 - RC Custodial Services - McStravick, Stephen - XKC</t>
  </si>
  <si>
    <t>7524243240 - RC Utilities - Lattanze,John - Not Applicable</t>
  </si>
  <si>
    <t>7524244400 - RC Revenue - Lanshe, Christy - Not Applicable</t>
  </si>
  <si>
    <t>7524244405 - RC Administration - Mates,Ilene - XKF</t>
  </si>
  <si>
    <t>7524244420 - RC Fitness Program - Oostveen, Ashley - XKH</t>
  </si>
  <si>
    <t>7524244440 - RC Outdoor Adventure - Walden, Kayla - XKJ</t>
  </si>
  <si>
    <t xml:space="preserve">7524244450 - RC Debt Service - Kruse,Anela - </t>
  </si>
  <si>
    <t>7524244491 - COVID CARES Institutional RC - Lanshe, Christy - Not Applicable</t>
  </si>
  <si>
    <t>7524244493 - COVID FEMA Recreation Center - Lanshe, Christy - CVZ</t>
  </si>
  <si>
    <t>7524244498 - COVID CARES CRF - Rec Center - Lanshe, Christy - Not Applicable</t>
  </si>
  <si>
    <t>7524244499 - RC COVID-19 - Lanshe, Christy - VIU</t>
  </si>
  <si>
    <t>7524604000 - Rec Center Life Cycle Reserve - Osgood,Jeffery - Not Applicable</t>
  </si>
  <si>
    <t>7524634000 - Rec Center Reserves - Auld,Josh - Not Applicable</t>
  </si>
  <si>
    <t>7524638000 - Rec Center Reserves - Osgood,Jeffery - Not Applicable</t>
  </si>
  <si>
    <t>7525114305 - 701 S High Rentals - Auxiliary - XO - McNamara,David - Not Applicable</t>
  </si>
  <si>
    <t>7525604000 - Auxiliary Enhancement Life Cycle - Osgood,Jeffery - Not Applicable</t>
  </si>
  <si>
    <t>7531012026 - Pell Grant - Mattern,Karen - PLL</t>
  </si>
  <si>
    <t>7531013100 - GASB 35 - Pell PHEAA CWS - Mattern,Karen - Not Applicable</t>
  </si>
  <si>
    <t>7531022026 - Federal SEOG - Mattern,Karen - SEO</t>
  </si>
  <si>
    <t>7531032026 - PHEAA Grant - Mattern,Karen - PEA</t>
  </si>
  <si>
    <t>7531052026 - NETS-PHEAA (New Econ Tech Sch) - Mattern,Karen - Not Applicable</t>
  </si>
  <si>
    <t>7531082026 - Robert Byrd Scholarship - Mattern,Karen - Not Applicable</t>
  </si>
  <si>
    <t>7531092026 - Federal ACG Grant - Mattern,Karen - Not Applicable</t>
  </si>
  <si>
    <t>7531102026 - Federal SMART Grant - Mattern,Karen - Not Applicable</t>
  </si>
  <si>
    <t>7531122026 - PATH Scholarship - PHEAA - Fenton,Barbara - Not Applicable</t>
  </si>
  <si>
    <t>7531132026 - Chafee ETG Scholarship - Fenton,Barbara - Not Applicable</t>
  </si>
  <si>
    <t>7531142026 - PHEAA - Gear Up - Fenton,Barbara - Not Applicable</t>
  </si>
  <si>
    <t>7531152026 - Pell Administrative Allowance - Mattern,Karen - Not Applicable</t>
  </si>
  <si>
    <t>7531162026 - PHEAA Summer Grant - Mattern,Karen - RST</t>
  </si>
  <si>
    <t>7531182026 - Federal TEACH Program - McIlhenny,Daniel - Not Applicable</t>
  </si>
  <si>
    <t>7531192026 - PHEAA Match FWS - Mattern,Karen - Not Applicable</t>
  </si>
  <si>
    <t>7531202026 - PHEAA Grant for the Blind &amp; Deaf - Fenton,Barbara - Not Applicable</t>
  </si>
  <si>
    <t>7531212026 - Ready to Succeed PHEAA Scholarship - Mattern,Karen - Not Applicable</t>
  </si>
  <si>
    <t>7531222026 - Fin Aid Administrative Cost Allowances - Mattern,Karen - Not Applicable</t>
  </si>
  <si>
    <t>7531232026 - Federal CARES Act Emergency Student Aid - McIlhenny,Daniel - Not Applicable</t>
  </si>
  <si>
    <t>7531242026 - Federal CARES Act Emerg Student Aid II - McIlhenney,Daniel - Not Applicable</t>
  </si>
  <si>
    <t>7531252026 - American Rescue Plan/HEERF 3 Student Aid - McIlhenny,Daniel - n/a</t>
  </si>
  <si>
    <t>7531262026 - Washington D.C. CAP Award - McIlhenny,Daniel - Not Applicable</t>
  </si>
  <si>
    <t>7531272026 - PHEAA GROW PA SCHOLARSHIP - Mast,Justin - Not Applicable</t>
  </si>
  <si>
    <t>7531992026 - FWS Financial Aid - Mattern,Karen - FWC</t>
  </si>
  <si>
    <t>7533011000 - President's Research Fund - Lehman,Andrew - PRF</t>
  </si>
  <si>
    <t>7533012000 - Lindback Teaching Award - Osgood,Jeffrey - ZGD</t>
  </si>
  <si>
    <t>7533012100 - Anderson Family - Science - Oshaughnessy,Jessica - ZAN</t>
  </si>
  <si>
    <t>7533012112 - Biology - Chandler,Jennifer - BIF</t>
  </si>
  <si>
    <t>7533012136 - Mathematical Sciences - Kolpas, Allison M. - MTH</t>
  </si>
  <si>
    <t>7533012142 - Physics - Restricted - Waite,Matthew - Not Applicable</t>
  </si>
  <si>
    <t>7533012151 - Madelyn Gutwirth Women's Study - Huebner,Lisa - Not Applicable</t>
  </si>
  <si>
    <t>7533012250 - Graduate Social Work - Akbar,Ginneh - Not Applicable</t>
  </si>
  <si>
    <t>7533012320 - Elementary Education - Johnson,Karen - Not Applicable</t>
  </si>
  <si>
    <t>7533012325 - Reading Clinic - Santori,Diane - Not Applicable</t>
  </si>
  <si>
    <t>7533012330 - Counsel &amp; Ed Psychology Gifts - Boccone, Peter J - Not Applicable</t>
  </si>
  <si>
    <t>7533012475 - Theatre Department - Restricted - Staruch,Elizabeth - Not Applicable</t>
  </si>
  <si>
    <t>7533012960 - COMPASS - James,Tammy - Not Applicable</t>
  </si>
  <si>
    <t>7533012981 - SSHE Summer Honors(Restricted) - Jussaume, Timothy - XKX</t>
  </si>
  <si>
    <t>7533012987 - Fredericks Equipment Fund - Jackson,April - Not Applicable</t>
  </si>
  <si>
    <t>7533012989 - Institute For Women -Book Fund - Mosvick, Lindsey - IWB</t>
  </si>
  <si>
    <t>7533013145 - Restricted General Clearing - Bond,Deneka - Not Applicable</t>
  </si>
  <si>
    <t>7533013200 - Campus Enhance Fund-Facilities - McNamara,David - CEF</t>
  </si>
  <si>
    <t>7533013210 - Mem Garden at Old Main Arch - McNamara,David - Not Applicable</t>
  </si>
  <si>
    <t>7533013240 - 25 University Avenue Renovation - McNamara,David - Not Applicable</t>
  </si>
  <si>
    <t>7533013300 - Employee Fitness Room - Whitcomb,Jaime - ZEF</t>
  </si>
  <si>
    <t>7533014000 - Stu Affairs Leadership Program - Buxton,Jasmine - Not Applicable</t>
  </si>
  <si>
    <t>7533014105 - WCUF LDMC Endowment Programming - Oliver,Elisa - LDM</t>
  </si>
  <si>
    <t>7533014125 - Justamere Parenting Support - Mosvick,Lindsey - No PS Cd Banner</t>
  </si>
  <si>
    <t>7533015000 - Info Services &amp; Technology - Restricted - Singh,JT - Not Applicable</t>
  </si>
  <si>
    <t>7533017100 - Asplundh Challenge - Lehman,Andrew - ZAU</t>
  </si>
  <si>
    <t>7533018000 - The Commons SECC - Gifts - Auld,Josh - Not Applicable</t>
  </si>
  <si>
    <t>7533021000 - President's Education Fund - Lehman,Andrew - ZPF</t>
  </si>
  <si>
    <t>7533022000 - Irving Cohen Memorial Fund - Orchestra - Osgood,Jeffrey - COH</t>
  </si>
  <si>
    <t>7533022026 - Mary Hyde Student Loan Fund - Fenton,Barbara - Not Applicable</t>
  </si>
  <si>
    <t>7533022100 - Arts &amp; Sciences Benefit Fund - Oshaughnessy,Jessica - ZDM</t>
  </si>
  <si>
    <t>7533022106 - Venkatesh Memorial Award - Wholey,Heather - Not Applicable</t>
  </si>
  <si>
    <t>7533022115 - Clinical Chemistry Research - Azam,Mahrukh - Not Applicable</t>
  </si>
  <si>
    <t>7533022124 - English Fund - Revenue - Burns,Michael - ZEN</t>
  </si>
  <si>
    <t>7533022142 - ABI Program - Waite,Matthew - Not Applicable</t>
  </si>
  <si>
    <t>7533022245 - Social Work Trip - Arriaza,Pablo - Not Applicable</t>
  </si>
  <si>
    <t>7533022315 - Early Childhood &amp; Special Ed Gifts - Adera,Beatrice - Not Applicable</t>
  </si>
  <si>
    <t>7533022325 - Literacy Restricted Fund - Santori,Diane - Not Applicable</t>
  </si>
  <si>
    <t>7533022450 - Art Department-Restricted - Jones,David - ADR</t>
  </si>
  <si>
    <t>7533022500 - Dean-School Of Health Sciences - Heinerichs,Scott - ZGV</t>
  </si>
  <si>
    <t>7533022520 - Nursing Lab - Schlamb,Cheryl - Not Applicable</t>
  </si>
  <si>
    <t>7533022605 - Study Abroad - Howard,Angela - Not Applicable</t>
  </si>
  <si>
    <t>7533022940 - University Libraries - Dixon,Jill - ZGL</t>
  </si>
  <si>
    <t>7533022970 - Ram Initiative - Fishbaugh,Cherie - XZH</t>
  </si>
  <si>
    <t>7533022981 - Honors International Study -South Africa - Jussaume, Timothy - Not Applicable</t>
  </si>
  <si>
    <t>7533023215 - AFSCME Vending - Young,Andria - Not Applicable</t>
  </si>
  <si>
    <t>7533024105 - Cultural Heritage Month Virtual Speaker - D'Arcangelo, Diane - Not Applicable</t>
  </si>
  <si>
    <t>7533024115 - Resource Pantry Fund - Patel Eng, Rita - PTY</t>
  </si>
  <si>
    <t>7533024500 - Athletics Summer Camp - Beattie,Terence - Not Applicable</t>
  </si>
  <si>
    <t>7533027005 - Visiting Artists-Restricted - Lehman,Andrew - XZZ</t>
  </si>
  <si>
    <t>7533031000 - President's Gala - Lehman,Andrew - Not Applicable</t>
  </si>
  <si>
    <t>7533032000 - Provost Special Fund - Osgood,Jeffrey - ZKP</t>
  </si>
  <si>
    <t>7533032026 - Veteran's Center - Operating - Morrison, Lillian P. - YCQ</t>
  </si>
  <si>
    <t>7533032100 - CAS Special Events - Oshaughnessy,Jessica - ZCX</t>
  </si>
  <si>
    <t>7533032106 - Anthropology &amp; Sociology - Restricted - Wholey,Heather - Not Applicable</t>
  </si>
  <si>
    <t>7533032133 - Drayer Operating - Kodosky,Robert - HDD</t>
  </si>
  <si>
    <t>7533032139 - Philosophy Restricted - Schroepfer,Helen - PHF</t>
  </si>
  <si>
    <t>7533032178 - Centocor 2nd Degree Nurse Prog - Simpson,Thomas - Not Applicable</t>
  </si>
  <si>
    <t>7533032245 - Community Projects - Deedat,Hadih - XCP</t>
  </si>
  <si>
    <t>7533032250 - Graduate Social Work Field Fund - Akbar,Ginneh - Not Applicable</t>
  </si>
  <si>
    <t>7533032325 - Literacy Gift Giving - Santori,Diane - Not Applicable</t>
  </si>
  <si>
    <t>7533032475 - WCU Dance Floor Project - Studlien-Webb,Gretchen - Not Applicable</t>
  </si>
  <si>
    <t>7533032510 - Speech and Hearing Clinic Ceiling Gift - Kim,So Jung - Not Applicable</t>
  </si>
  <si>
    <t>7533032530 - Athletic Training Renovations - Morrison,Katherine - Not Applicable</t>
  </si>
  <si>
    <t>7533032605 - Univ of Guanajuato Exchange - Howard,Angela - Not Applicable</t>
  </si>
  <si>
    <t>7533032940 - Gilbert &amp; Sullivan Collection - Dixon,Jill - GSS</t>
  </si>
  <si>
    <t>7533032981 - Honors College Aid to South Africa - Jussaume, Timothy - Not Applicable</t>
  </si>
  <si>
    <t>7533033100 - Letter Of Credit - Mattern,Karen - LRC</t>
  </si>
  <si>
    <t>7533034105 - George Floyd Conversation FF - Lacayo,Martin - Not Applicable</t>
  </si>
  <si>
    <t>7533034230 - LinkedIn Are You In - FF - Long,Jennifer - Not Applicable</t>
  </si>
  <si>
    <t>7533037005 - Asplundh Concert Hall Fund - Davis,Scott - Not Applicable</t>
  </si>
  <si>
    <t>7533042026 - Resource Pantry Fund - Nuccio,Tori - Not Applicable</t>
  </si>
  <si>
    <t>7533042100 - Arts &amp; Sci Student Research - Oshaughnessy,Jessica - ASR</t>
  </si>
  <si>
    <t>7533042112 - G. Cullen Biology Dept. Fund - Chandler,Jennifer - Not Applicable</t>
  </si>
  <si>
    <t>7533042118 - Nikki Donahue Novice Ach Award - Nicholas,Prephan - Not Applicable</t>
  </si>
  <si>
    <t>7533042245 - Social Work Field Fund - Deedat,Hadih - YCB</t>
  </si>
  <si>
    <t>7533042450 - Violette deMazia Trst Art Fund - Jones,David - ZXT</t>
  </si>
  <si>
    <t>7533042475 - Dance Production Workshops - Studlien-Webb,Gretchen - Not Applicable</t>
  </si>
  <si>
    <t>7533042520 - Nursing Lab Equipment Fund - Schlamb,Cheryl - Not Applicable</t>
  </si>
  <si>
    <t>7533042530 - Sports Medicine Tree Gifts - Morrison,Katherine - Not Applicable</t>
  </si>
  <si>
    <t>7533042940 - Friends Of The Library - Dixon,Jill - FLB</t>
  </si>
  <si>
    <t>7533042981 - Honors China Trip - Jussaume, Timothy - Not Applicable</t>
  </si>
  <si>
    <t>7533043100 - Restricted Total Return Clear - Bond,Deneka - XAK</t>
  </si>
  <si>
    <t>7533052000 - E.Riley Holman Award - Osgood,Jeffrey - HOL</t>
  </si>
  <si>
    <t>7533052100 - Faculty Arts &amp; Science - Oshaughnessy,Jessica - Not Applicable</t>
  </si>
  <si>
    <t>7533052112 - Elise Triano Biology Research - Chandler,Jennifer - Not Applicable</t>
  </si>
  <si>
    <t>7533052145 - Autism Gift Fund - Kahen,Vanessa - Not Applicable</t>
  </si>
  <si>
    <t>7533052475 - J. Peter Adler Theatre-Dance Library Op. - Wunsch,Juliet - THB</t>
  </si>
  <si>
    <t>7533052525 - Lenfest Foundation - Stevens,Craig - Not Applicable</t>
  </si>
  <si>
    <t>7533052605 - UK Cheshire Travel - Howard,Angela - Not Applicable</t>
  </si>
  <si>
    <t>7533052940 - Elsie Ziegler Memorial Fund - Dixon,Jill - ZIE</t>
  </si>
  <si>
    <t>7533052981 - Honors Program Alumni Fund - Jussaume, Timothy - Not Applicable</t>
  </si>
  <si>
    <t>7533054115 - Community Engagement Minigrants FF - PatelEng,Rita - Not Applicable</t>
  </si>
  <si>
    <t>7533055015 - Tech / Electronic Presentation Rooms - Singh,JT - Not Applicable</t>
  </si>
  <si>
    <t>7533057100 - Class Of 1940 - Davenport,Zebulun - CCC</t>
  </si>
  <si>
    <t>7533062000 - Academic Excellence-Cap - Osgood,Jeffrey - ZEX</t>
  </si>
  <si>
    <t>7533062115 - Chemistry GC - MS - Azam,Mahrukh - Not Applicable</t>
  </si>
  <si>
    <t>7533062127 - Luis Garcia Barrio Spain Fund - Moscatelli,AnneMarie - Not Applicable</t>
  </si>
  <si>
    <t>7533062145 - Speaker Fund - Psychology - Rieser-Danner,Loretta - Not Applicable</t>
  </si>
  <si>
    <t>7533062515 - Stress Reduction Center - Restricted - McCown,Don - Not Applicable</t>
  </si>
  <si>
    <t>7533062525 - Kinesiology Alumni Fund - Stevens,Craig - Not Applicable</t>
  </si>
  <si>
    <t>7533062940 - Library Fund - Dixon,Jill - ZJL</t>
  </si>
  <si>
    <t>7533062981 - Aid to South Africa - Jussaume, Timothy - XFL</t>
  </si>
  <si>
    <t>7533064000 - Hollinger Pool Gifts - Lehman,Andrew - Not Applicable</t>
  </si>
  <si>
    <t>7533064115 - 2020 Elections Resource Kit FF - Jacobson,Seth - Not Applicable</t>
  </si>
  <si>
    <t>7533067100 - Class Of 1943 - Davenport,Zebulun - CLL</t>
  </si>
  <si>
    <t>7533072000 - Intern-Undergrad Research-Cap - Osgood,Jeffrey - ZUR</t>
  </si>
  <si>
    <t>7533072127 - Foreign Language Lab - Moscatelli,AnneMarie - Not Applicable</t>
  </si>
  <si>
    <t>7533072130 - S.Pritchard Mather Fund - Bosbyshell,Howell - Not Applicable</t>
  </si>
  <si>
    <t>7533072200 - Business &amp; Public Affairs Center - Wheeler,Anthony - Not Applicable</t>
  </si>
  <si>
    <t>7533072940 - William D. Davis Library Fund - Dixon,Jill - Not Applicable</t>
  </si>
  <si>
    <t>7533073200 - Univ - Campus Enhancement - McNamara,David - Not Applicable</t>
  </si>
  <si>
    <t>7533074000 - Ram Family Weekend Family Feud FF - Hinkle,Sara - Not Applicable</t>
  </si>
  <si>
    <t>7533077100 - Class of 1942 - Davenport,Zebulun - CLF</t>
  </si>
  <si>
    <t>7533082000 - Faculty Development-Cap - Osgood,Jeffrey - ZDV</t>
  </si>
  <si>
    <t>7533083200 - Nicole Fisher Memorial Fund - McNamara,David - Not Applicable</t>
  </si>
  <si>
    <t>7533092000 - F.Douglass Institute Room - Osgood,Jeffrey - Not Applicable</t>
  </si>
  <si>
    <t>7533092940 - Stanley Weintraub Library Fund - Dixon,Jill - Not Applicable</t>
  </si>
  <si>
    <t>7533093200 - Ware Fountain Gifts - McNamara,David - Not Applicable</t>
  </si>
  <si>
    <t>7533102000 - Program Development Fund CFE - Osgood,Jeffrey - Not Applicable</t>
  </si>
  <si>
    <t>7533102100 - All Science Poster Session - Pagan,One - Not Applicable</t>
  </si>
  <si>
    <t>7533102500 - Amazon Conservation Fund_Award - Heinerichs,Scott - Not Applicable</t>
  </si>
  <si>
    <t>7533102940 - Sandra&amp;Russell Mather Map Room - Dixon,Jill - Not Applicable</t>
  </si>
  <si>
    <t>7533112000 - FDI K-12 Educ Program(EITC) - Osgood,Jeffrey - Not Applicable</t>
  </si>
  <si>
    <t>7533112100 - Joseph McLaughlin Fellowship - Oshaughnessy,Jessica - YAS</t>
  </si>
  <si>
    <t>7533112124 - Donald Justice Poetry Award - Pilla,Cyndy - Not Applicable</t>
  </si>
  <si>
    <t>7533112200 - BPMC Cottrell Center Reno- Gifts - Leach,Evan - Not Applicable</t>
  </si>
  <si>
    <t>7533112940 - QVC Information Commons at WCU - Dixon,Jill - Not Applicable</t>
  </si>
  <si>
    <t>7533117100 - Richard D Merion Science Center - Davenport,Zebulun - ZSN</t>
  </si>
  <si>
    <t>7533122000 - Douglass Book Award - Awuyah,Christian - Not Applicable</t>
  </si>
  <si>
    <t>7533122100 - WCU Planetarium - Oshaughnessy,Jessica - Not Applicable</t>
  </si>
  <si>
    <t>7533122500 - College Hlth Sci Building Fund - Heinerichs,Scott - Not Applicable</t>
  </si>
  <si>
    <t>7533127100 - Science Center I And II - Davenport,Zebulun - ZSK</t>
  </si>
  <si>
    <t>7533132100 - Bio Chem Lounge - Oshaughnessy,Jessica - Not Applicable</t>
  </si>
  <si>
    <t>7533132300 - Judith S Finkel 3E Institute Fund - Williams,Desha - Not Applicable</t>
  </si>
  <si>
    <t>7533137100 - Philips Renovations - Davenport,Zebulun - ZPH</t>
  </si>
  <si>
    <t>7533142000 - Eileen Glenn Veterans Support - Osgood,Jeffrey - ZUM</t>
  </si>
  <si>
    <t>7533142100 - Thermo Fisher Usage Fund - Oshaughnessy,Jessica - Not Applicable</t>
  </si>
  <si>
    <t>7533142300 - P Grasty Gaines Fund - Williams,Desha - Not Applicable</t>
  </si>
  <si>
    <t>7533142400 - Mell Greenlee Walker Organ Fnd - Hanning,Christopher - Not Applicable</t>
  </si>
  <si>
    <t>7533142940 - Perrone Library Fund - Dixon,Jill - Not Applicable</t>
  </si>
  <si>
    <t>7533152300 - PRIZE Program-Summer - Solic,Kathryn - XQX</t>
  </si>
  <si>
    <t>7533152400 - Matinee Musical Club of Phila - Hanning,Christopher - Not Applicable</t>
  </si>
  <si>
    <t>7533167100 - Kelly Enhancement Fund - Davenport,Zebulun - KEL</t>
  </si>
  <si>
    <t>7533177100 - McKinnon Book Fund - Davenport,Zebulun - ZXK</t>
  </si>
  <si>
    <t>7533182400 - SOM Organ Competition - Hanning,Christopher - Not Applicable</t>
  </si>
  <si>
    <t>7533197100 - Reunion Class Gifts - Davenport,Zebulun - RCG</t>
  </si>
  <si>
    <t>7533212400 - Dr. Friday '56 Vocal &amp; Choral Fund - Hanning,Christopher - Not Applicable</t>
  </si>
  <si>
    <t>7533217100 - WCU Miscellaneous Gift Fund - Davenport,Zebulun - MUG</t>
  </si>
  <si>
    <t>7533227100 - Endowments-Capital Camp - Davenport,Zebulun - Not Applicable</t>
  </si>
  <si>
    <t>7533264500 - Cross Country/Track &amp; Field - Beattie,Terence - WTC</t>
  </si>
  <si>
    <t>7533304500 - Football Team Weight Room Fund - Beattie,Terence - Not Applicable</t>
  </si>
  <si>
    <t>7533314500 - Athletic Facilities Enhancement Fund - Beattie,Terence - Not Applicable</t>
  </si>
  <si>
    <t>7533324500 - Ed "Doc" Cotrell Golf - M&amp;W Fund - Beattie,Terence - Not Applicable</t>
  </si>
  <si>
    <t>7533327100 - Program Funds - Cap - Davenport,Zebulun - ZPR</t>
  </si>
  <si>
    <t>7533334500 - Golf Fund - Women - Beattie,Terence - Not Applicable</t>
  </si>
  <si>
    <t>7533344500 - Rugby Fund - Women - Beattie,Terence - Not Applicable</t>
  </si>
  <si>
    <t>7533354500 - Godek Football Award Fund - Beattie,Terence - Not Applicable</t>
  </si>
  <si>
    <t>7533364500 - Farrell Stadium Renovation Fund - Beattie,Terence - Not Applicable</t>
  </si>
  <si>
    <t>7533387100 - General Equipment - Cap - Davenport,Zebulun - ZEG</t>
  </si>
  <si>
    <t>7533392112 - Triano- Natalie Johnson 2025-2026 - Chandler,Jennifer - No PS Cd Banner</t>
  </si>
  <si>
    <t>7533394500 - SC Artificial Turf - Soccer Field Fund - Beattie,Terence - Not Applicable</t>
  </si>
  <si>
    <t>7533404500 - Rockwell Soccer Field Press Box - Beattie,Terence - Not Applicable</t>
  </si>
  <si>
    <t>7533407100 - Schmucker Camp for Excel - Davenport,Zebulun - Not Applicable</t>
  </si>
  <si>
    <t>7533414500 - Football Locker Room Renovation - Beattie,Terence - Not Applicable</t>
  </si>
  <si>
    <t>7533417100 - Equipment - Cap - Davenport,Zebulun - ZEQ</t>
  </si>
  <si>
    <t>7533424500 - Football Meal Plan - Beattie,Terence - Not Applicable</t>
  </si>
  <si>
    <t>7533434500 - JenFry Talks FF - Milliner,Kellianne - Not Applicable</t>
  </si>
  <si>
    <t>7533437100 - Mckelvie Fund - Cap - Davenport,Zebulun - ZMK</t>
  </si>
  <si>
    <t>7533444500 - Softball Scoreboard Gifts - Beattie,Terrence - Not Applicable</t>
  </si>
  <si>
    <t>7533447100 - Cap - General Unallocated - Davenport,Zebulun - ZCU</t>
  </si>
  <si>
    <t>7533454500 - Hollinger Gym Reno- Gifts - Beattie,Terrence - Not Applicable</t>
  </si>
  <si>
    <t>7533467100 - Class of 1949 Reunion - Davenport,Zebulun - ZNQ</t>
  </si>
  <si>
    <t>7533477100 - Class of 1944 - Davenport,Zebulun - Not Applicable</t>
  </si>
  <si>
    <t>7533487100 - Al Filano Scholar_Renov Fund - Davenport,Zebulun - Not Applicable</t>
  </si>
  <si>
    <t>7533497100 - Staff Emergency Assist Fund - Davenport,Zebulun - Not Applicable</t>
  </si>
  <si>
    <t>7533507100 - CFE Comm and Cultur Outreach - Davenport,Zebulun - Not Applicable</t>
  </si>
  <si>
    <t>7533517100 - CFE General Equip Fund - Davenport,Zebulun - Not Applicable</t>
  </si>
  <si>
    <t>7533527100 - Mary Anderson Memorial Fund - Davenport,Zebulun - Not Applicable</t>
  </si>
  <si>
    <t>7533547100 - Saundra M Hall Memorial Fund - Davenport,Zebulun - Not Applicable</t>
  </si>
  <si>
    <t>7533557100 - Cordelia Swope Haddad Fin Aid - Davenport,Zebulun - Not Applicable</t>
  </si>
  <si>
    <t>7533993100 - GASB 35 - Schol Allow - REN - Mattern,Karen - Not Applicable</t>
  </si>
  <si>
    <t>7534012948 - Inst Museum-Lib Serv - Liu,Yan Grace - ISV</t>
  </si>
  <si>
    <t>7534013520 - DOJ-COPS Office Dual Accreditation - Carr,JohnPaul - POP</t>
  </si>
  <si>
    <t>7534022106 - US DOI-National Park Service - Wholey,Heather - YGV</t>
  </si>
  <si>
    <t>7534022215 - PA Dept of Human Services-SAMSHA - Bratina,Michele - YKR</t>
  </si>
  <si>
    <t>7534022315 - Intermediate Unit 1-PaTTAN Grant - Adera,Beatrice - PII</t>
  </si>
  <si>
    <t>7534022535 - Ram Chef Program - Subach,Regina - YYG</t>
  </si>
  <si>
    <t>7534022948 - IMLS-National Leadership Grant - Liu,YanGrace - No PS Cd Banner</t>
  </si>
  <si>
    <t>7534033500 - PCCD-Act 120 Training-COVID-SRF - Carr,John Paul - No PS Cd Banner</t>
  </si>
  <si>
    <t>7534034125 - Jewish HC Foundation-CSFRF-PA Dept of HS - Strauss,Judd - Not Applicable</t>
  </si>
  <si>
    <t>7534042100 - NSF RUI Microcosm Based Study-Supplement - Brandon,Mitchell - Not Applicable</t>
  </si>
  <si>
    <t>7534042121 - NSF Symposium Theory App Diagrams - Burns,Richard - Not Applicable</t>
  </si>
  <si>
    <t>7534042250 - HRSA Beh Health Workforce Education 2 - Neff,Allison - SWE</t>
  </si>
  <si>
    <t>7534042385 - NSF-Collaborative Research - Criswell,Brett - NOW</t>
  </si>
  <si>
    <t>7534052100 - NSF-ADVANCE Catalyst - Marano,Lisa - YKO</t>
  </si>
  <si>
    <t>7534052124 - NEH_Spotlight on Humanities Higher Ed - Cooke,Laquana - ENC</t>
  </si>
  <si>
    <t>7534052385 - Waynesburg University Library ofCongress - Schmidt,Pauline - No Cd due to Banner</t>
  </si>
  <si>
    <t>7534062142 - DOE-Innovative Approach to Literacy - Mitchell,Brandon - YCL</t>
  </si>
  <si>
    <t>7534082115 - NSF MRI: Electron Microscope - Kolasinski,Kurt - Not Applicable</t>
  </si>
  <si>
    <t>7534082142 - NSF-Expand QISE Track1: Dvlpmnt Er-doped - Mitchell,Brandon - YFE</t>
  </si>
  <si>
    <t>7534082515 - PA DHS - Mental Health Crisis-COVID - McCown,Donald - OPJ</t>
  </si>
  <si>
    <t>7534092115 - NSF Sub Mill U-LSAMP - Azam,Mahrukh - YKS</t>
  </si>
  <si>
    <t>7534092515 - PA Dept of Agriculture_ARPA - Cena,Lorenzo - No PS Cd Banner</t>
  </si>
  <si>
    <t>7534102142 - Lawrence Livermore National Lab - Aptowicz,Kevin - YKT</t>
  </si>
  <si>
    <t>7534102145 - PCCD-Evidence Trauma - Clarke,Angela - KML</t>
  </si>
  <si>
    <t>7534112142 - NSF_Univ of Penn Subaward-Mid-scale RI - Thornton,Robert - No PS Cd Banner</t>
  </si>
  <si>
    <t>7534112145 - NEA Research Lab 2-Arts in Chldhd REACH - Brown,Eleanor - KMM</t>
  </si>
  <si>
    <t>7534122142 - NSF-Pilot Peer Mentor STEM Conference - Mitchell,Brandon - No PS Cd Banner</t>
  </si>
  <si>
    <t>7534122145 - NIH-Effects of Developmental Alcohol - Breit,Kristen - KMN</t>
  </si>
  <si>
    <t>7534132145 - NIH-Univ of Penn Subaward_Psilocybin - Gawrysiak,Michael - KMO</t>
  </si>
  <si>
    <t xml:space="preserve">7534142145 - HRSA-Grad Psych Ed Program 070125-063028 - Grassetti,Stevie - </t>
  </si>
  <si>
    <t>7534292112 - NSF MRI Imaging System - Sullivan-Brown,Jessica - Not Applicable</t>
  </si>
  <si>
    <t>7534292130 - NSF Collaborative Research 080125-073128 - Elkins,Lynne - No PS Cd-Banner</t>
  </si>
  <si>
    <t>7534302130 - NSF CAREER - Elkins,Lynne - No PS Cd Banner</t>
  </si>
  <si>
    <t>7534312130 - NASA PSU PA Space Grant Consortium 25-29 - Hilliker,Joby - No PS Cd - Banner</t>
  </si>
  <si>
    <t>7534352112 - NSF-Improve Diversity in Prof Society - Fork, Megan - BIJ</t>
  </si>
  <si>
    <t>7534362112 - ONR-Yale Univ Sub Robotic Turtle - Fish,Frank - BIL</t>
  </si>
  <si>
    <t>7534372112 - ONR-GWU Sub-Unmanned Biorobotic Sys - Fish,Frank - No PS Cd Banner</t>
  </si>
  <si>
    <t>7535012335 - Spencer Foundation-Against Racial Essent - Mohajeri,Orkideh - Not Applicable</t>
  </si>
  <si>
    <t>7535012500 - ACSM Physical Activity Event - Reed,Melissa - Not Applicable</t>
  </si>
  <si>
    <t>7535022118 - CLP-Environmental Justice - Schraedley,Megan - AAB</t>
  </si>
  <si>
    <t>7535022151 - Korean Studies - Conference-Workshop - Sprague,Justin - WOE</t>
  </si>
  <si>
    <t>7535022200 - AZ HealthCare Fnd Connect for Cardio Hlt - Osgood,Jeffrey - YHN</t>
  </si>
  <si>
    <t>7535022385 - NSF Match-Texas Instruments - Ilaria,Daniel - Not Applicable</t>
  </si>
  <si>
    <t>7535022981 - Princeton Theological Seminary - Jussaume, Timothy - YIN</t>
  </si>
  <si>
    <t>7535024000 - 2023 First Generation College Grant - Thomas,Amanda - Not Applicable</t>
  </si>
  <si>
    <t>7535032139 - Univ of DE American Philo Assoc - Miller,JosephLen - Not Applicable</t>
  </si>
  <si>
    <t>7535032151 - Andrew W Mellon Foundation - Huebner,Lisa - WOG</t>
  </si>
  <si>
    <t>7535042130 - Korea Inst of Ocean Science &amp; Tech - Kim,YongHoon - YKC</t>
  </si>
  <si>
    <t>7535042225 - Brandywine Conservancy &amp; Museum of Art - Coutu,Gary - XQG</t>
  </si>
  <si>
    <t>7535052130 - Korea Inst of Ocean Science  Tech-2 - Kim,YongHoon - Not Applicable</t>
  </si>
  <si>
    <t>7535052145 - PsiChi Graduate Research Grant - Zahn - Kahen,Vanessa - Not Applicable</t>
  </si>
  <si>
    <t>7535062112 - Absorption Animal Care - 2007 - Chandler,Jennifer - XXQ</t>
  </si>
  <si>
    <t>7535062130 - GSA Student Research Grant - Arnold,Thomas - Not Applicable</t>
  </si>
  <si>
    <t>7535072100 - Molloy College Horseshoe Crabs - Shah,Vishal - Not Applicable</t>
  </si>
  <si>
    <t>7535072130 - Agronomic Science Foundation 2025 - Losco,Russell - Not Applicable</t>
  </si>
  <si>
    <t>7535072525 - US Lacrosse 2017-18 Research Grant - Stearne,David - Not Applicable</t>
  </si>
  <si>
    <t>7535072981 - IFYC-Positive Potential Religion - Wooten,Zachary - HOT</t>
  </si>
  <si>
    <t>7535082981 - WCUF-Louville Institit-Saw It on TikTok - Wooten,Zachary - HOV</t>
  </si>
  <si>
    <t>7535092525 - AASP Seed Grant - Razon,Selen - Not Applicable</t>
  </si>
  <si>
    <t>7535092535 - Academy of Nutrition 2024 Diabetes DDPG - Davidson,Patricia - No PS Cd Banner</t>
  </si>
  <si>
    <t>7535092981 - Yale_Univ_Growing the Life in Higher Ed - Wooten,Zachary - HOW</t>
  </si>
  <si>
    <t>7535102106 - NPF_YPP Develop Trib - Wholey,Heather - YKN</t>
  </si>
  <si>
    <t>7535122115 - Dreyfus Foundation - Chirdon,Danielle - YKQ</t>
  </si>
  <si>
    <t>7535122145 - Settlement Music School Grant - Brown,Eleanor - PSK</t>
  </si>
  <si>
    <t>7535132115 - Am Chemical Society Petroleum Research - Chirdon,Danielle - Use Banner now</t>
  </si>
  <si>
    <t>7535132145 - WCUF Funds-NEA Grant Support - Brown,Eleanor - PTA</t>
  </si>
  <si>
    <t>7535142145 - Psi Chi Research Grant - Nolan,Megan - Not Applicable</t>
  </si>
  <si>
    <t>7535142520 - Penn Medicine CAREs-Korean Adults - Park-Clinton,Eunice - No PS Cd Banner</t>
  </si>
  <si>
    <t>7535152145 - Clock Tower Schools - Grassetti,Stevie - PTB</t>
  </si>
  <si>
    <t xml:space="preserve">7535162145 - Psi Chi-Graduate Research Grant - Zotter,Deanne - </t>
  </si>
  <si>
    <t>7535172112 - Kaufman Foundation-Expl Genetic Bckgrnd - Buskirk,Sean - BIB</t>
  </si>
  <si>
    <t>7535172145 - Univ of Penn Wellcome Leap Subaward - Gawrysiak,Michael - No PS Cd Banner</t>
  </si>
  <si>
    <t>7535182112 - TriBeta Research Grant 2023-2024 - Sowa,Jessica - Not Applicable</t>
  </si>
  <si>
    <t>7535182515 - Alliance for Health Equity - Baba,ZeinabM - MIR</t>
  </si>
  <si>
    <t xml:space="preserve">7535192112 - RCAS-Fox Student Research Grant - Fork,Megan - </t>
  </si>
  <si>
    <t>7535192515 - Air Quality New Garden Twp 2024 - Cena,Lorenzo - MIU</t>
  </si>
  <si>
    <t>7535202112 - CC Beekeepers Association 2025 - Pisciotta,John - Not Applicable</t>
  </si>
  <si>
    <t>7535202515 - WCUF-Villanova Sub Wetland Eco 24-25 - Vile,Melanie - No PS Cd Banner</t>
  </si>
  <si>
    <t>7535212515 - MIT Lincoln Laboratory-PO 7000641547 - Katirai,Whitney - No PS Cd Banner</t>
  </si>
  <si>
    <t>7536012245 - PDE-Mental Health Awareness - Radis,Brie - Not Applicable</t>
  </si>
  <si>
    <t>7536012375 - PHEAA-Student Teacher Program - Beaver,Maryann - No PS Cd Banner</t>
  </si>
  <si>
    <t>7536014115 - PDE - Hunger Free Campus - PatelEng,Rita - PTT</t>
  </si>
  <si>
    <t>7536021300 - It's on Us 2022-2023 - Klingensmith,Lynn - DEB</t>
  </si>
  <si>
    <t>7536022320 - PDE-Innovative Teacher Prep - Sylvester,Paul - YKE</t>
  </si>
  <si>
    <t>7536024115 - PDE-Hunger Free Campus 2023-24 - PatelEng,Rita - PTU</t>
  </si>
  <si>
    <t>7536031300 - PDE-It's On Us-2025 - Steinhaus,Elena - No PS Cd Banner</t>
  </si>
  <si>
    <t>7536032220 - PLCB Econ Impact Beer Industry - Condliffe,Simon - YBW</t>
  </si>
  <si>
    <t>7536034115 - PDE-Hunger Free Campus 2025 - Patel,Rita - No PS Cd Banner</t>
  </si>
  <si>
    <t>7536042145 - RCCSD-Richardson Park Elementary - Grassetti,Stevie - YYE</t>
  </si>
  <si>
    <t xml:space="preserve">7536042220 - Rural PA - Strengthening Rural Workforce - Condliffe,Simon - </t>
  </si>
  <si>
    <t>7536042225 - Center for Rural PA 2025 - Kim,Jongwoong - No PS Cd Banner</t>
  </si>
  <si>
    <t>7536052145 - RCCSD-Lewis Elementary - Grassetti,Stevie - YYF</t>
  </si>
  <si>
    <t>7536062145 - Red Clay School Lewis Elem - Grassetti,Stevie - YYH</t>
  </si>
  <si>
    <t>7536072515 - DE Dept of HSS-Doula - Knight,Erin - DUL</t>
  </si>
  <si>
    <t>7536082112 - PA-DNCR 2025-2028 Wild Resource Conserv - Chandler,Jennifer - No PS Cd - Banner</t>
  </si>
  <si>
    <t>7536104125 - PDE_It's On Us_2025 - Mosvick,Lindsey - DRJ</t>
  </si>
  <si>
    <t>7536114125 - PLCB_RUDD_2024-2026 - Trogus,Jayme - DRI</t>
  </si>
  <si>
    <t>7536124125 - PDE_Parent Pathways 2024-2026 - Mosvick,Lindsey - Not Applicable</t>
  </si>
  <si>
    <t>7536202977 - ACT 101 2024-2025 - Craig,John - ACV</t>
  </si>
  <si>
    <t>7536212977 - ACT 101 2025-2026 - Craig,John - No PS Cd Banner</t>
  </si>
  <si>
    <t>7538022230 - PASSHE Foundation -2017 Student Business - Diggin,Patricia - Not Applicable</t>
  </si>
  <si>
    <t>7538023100 - Hughes Scholarship - PASSHE - Mattern,Karen - Not Applicable</t>
  </si>
  <si>
    <t>7539012000 - Provost's Scholarship Fund - Osgood,Jeffrey - Not Applicable</t>
  </si>
  <si>
    <t>7539012100 - Clifford B. Harding A&amp;S Schol. - Chandler,Jennifer - ZHR</t>
  </si>
  <si>
    <t>7539012118 - Keefe Forensic Scholarship - Osgood,Jeffrey - KEE</t>
  </si>
  <si>
    <t>7539012124 - John F.Hopkins Literary Schol - Burns,Michael - Not Applicable</t>
  </si>
  <si>
    <t>7539012130 - Geology-Astronomy Scholarship - Bosbyshell,Howell - Not Applicable</t>
  </si>
  <si>
    <t>7539012136 - Mark Wiener Scholarship - Kolpas, Allison M. - WIE</t>
  </si>
  <si>
    <t>7539012151 - Madelyn Gutwirth Scholarship - Lair,Liam - Not Applicable</t>
  </si>
  <si>
    <t>7539012178 - Pharm Prod Develop Scholar - Simpson,Thomas - Not Applicable</t>
  </si>
  <si>
    <t>7539012245 - Clifford DeBaptiste Scholar. - Williams,Desha - ZGX</t>
  </si>
  <si>
    <t>7539012450 - Jack Hawthorne Art Scholarship - Jones,David - Not Applicable</t>
  </si>
  <si>
    <t>7539012475 - J.Peter Adler Award-Theatre - Staruch,Elizabeth - ZDL</t>
  </si>
  <si>
    <t>7539012525 - David Konitzer Memorial Schol. - Williams, Desha - ZDK</t>
  </si>
  <si>
    <t>7539012600 - Sharon Ennis Grad Study Schol - Halsey,Brian - Not Applicable</t>
  </si>
  <si>
    <t>7539012605 - James McErlane Scholarship - Howard,Angela - Not Applicable</t>
  </si>
  <si>
    <t>7539012979 - Friar Society Alumni Schol - Davenport,Zebulun - ZGY</t>
  </si>
  <si>
    <t>7539012981 - Honors Program Scholarship - Jussaume, Timothy - HOS</t>
  </si>
  <si>
    <t>7539013300 - Frederick Douglass Society Sch - Robinson,Tracey - FDS</t>
  </si>
  <si>
    <t>7539014000 - Bayard Rustin LBGT Book Schol - English,Kristin - Not Applicable</t>
  </si>
  <si>
    <t>7539014105 - Caliph Campbell Scholarship - Oliver,Elisa - ZAL</t>
  </si>
  <si>
    <t>7539014501 - Wintermute Memorial XCTF Scholarship - Beattie,Terence - No PS Cd Banner</t>
  </si>
  <si>
    <t>7539022121 - Phillip Fuchs Computer Science Scholar - Burns,Richard - Not Applicable</t>
  </si>
  <si>
    <t>7539022124 - Alan France Memor Writing Scho - Burns,Michael - Not Applicable</t>
  </si>
  <si>
    <t>7539022136 - Dr. Albert Filano Scholarship - Kolpas, Allison M. - AFI</t>
  </si>
  <si>
    <t>7539022142 - Theology &amp; Natural Science Sch - Waite,Matthew - Not Applicable</t>
  </si>
  <si>
    <t>7539022178 - Centocor Pharm Prod Dev Schol - Simpson,Thomas - Not Applicable</t>
  </si>
  <si>
    <t>7539022220 - Benzing Family Scholarship - Kelly,Kyle - Not Applicable</t>
  </si>
  <si>
    <t>7539022450 - Bessie Grubb Graphics Arts Sch - Jones,David - Not Applicable</t>
  </si>
  <si>
    <t>7539022510 - S. Elizabeth Tyson Mem Schol - Kim,Sojung - Not Applicable</t>
  </si>
  <si>
    <t>7539022530 - Sports Medicine Scholarship - Morrison,Katherine - Not Applicable</t>
  </si>
  <si>
    <t>7539022605 - Guanajuato Scholarship - Howard,Angela - Not Applicable</t>
  </si>
  <si>
    <t>7539022981 - Mynn D. White Scholarship - Jussaume, Timothy - ZGT</t>
  </si>
  <si>
    <t>7539023000 - WCUF Scholarships - Bond,Deneka - Not Applicable</t>
  </si>
  <si>
    <t>7539023100 - Restricted Foundation Scholarships - Bond,Deneka - Not Applicable</t>
  </si>
  <si>
    <t>7539024000 - Elinor Z Taylor 43 Scholarship - Fry,Frank - Not Applicable</t>
  </si>
  <si>
    <t>7539024501 - Tracey Younker Chandler Scholarship - Beattie,Terence - Not Applicable</t>
  </si>
  <si>
    <t>7539027100 - Leonard Hockensmith Mem. Sch. - Davenport,Zebulun - ZHK</t>
  </si>
  <si>
    <t>7539032100 - Edward Stuart Science ED Schol - Williams, Desha - Not Applicable</t>
  </si>
  <si>
    <t>7539032124 - English Dept Faculty Scholar - Burns,Michael - Not Applicable</t>
  </si>
  <si>
    <t>7539032130 - Herbert Beller Geology Schol - Bosbyshell,Howell - Not Applicable</t>
  </si>
  <si>
    <t>7539032136 - Mathematics Scholarship - Kolpas, Allison M. - MMM</t>
  </si>
  <si>
    <t>7539032475 - Adam Hunter Perez Memorial Sch - Wensch,Juliet - Not Applicable</t>
  </si>
  <si>
    <t>7539032510 - Comm Disorders Graduate Schol - Kim,Sojung - Not Applicable</t>
  </si>
  <si>
    <t>7539032520 - Centocor Nursing Scholarship - Schlamb,Cheryl - Not Applicable</t>
  </si>
  <si>
    <t>7539032525 - Anne Schaub Mem. Scholarship - Williams, Desha - SCH</t>
  </si>
  <si>
    <t>7539032530 - Phillip Donley Scholarship - Morrison,Katherine - Not Applicable</t>
  </si>
  <si>
    <t>7539032981 - Honors Scholarship-Cap - Jussaume, Timothy - ZHS</t>
  </si>
  <si>
    <t>7539033100 - PSECU - PASSHE Scholarship - Mattern,Karen - Not Applicable</t>
  </si>
  <si>
    <t>7539034000 - Alice Conway Memorial Scholarship - Mosvick,Lindsey - Not Applicable</t>
  </si>
  <si>
    <t>7539034501 - Schnably Men’s Tennis Scholarship - Beattie,Terence - Not Applicable</t>
  </si>
  <si>
    <t>7539037100 - Honorable L. Sugerman Scholar. - Davenport,Zebulun - ZDZ</t>
  </si>
  <si>
    <t>7539042026 - Visiting Scholars - McIlhenny,Daniel - VIS</t>
  </si>
  <si>
    <t>7539042100 - Anna Kisthardt Scholarship - Oshaughnessy,Jessica - Not Applicable</t>
  </si>
  <si>
    <t>7539042118 - Diane &amp; Roger Casagrande Schol - Boyle,Michael - Not Applicable</t>
  </si>
  <si>
    <t>7539042127 - Latino American Stdt Org (LASO) Scholar - Jaggers,Dametraus - SSU</t>
  </si>
  <si>
    <t>7539042530 - Douglas M Weiss Athl Trng Schl - Morrison,Katherine - Not Applicable</t>
  </si>
  <si>
    <t>7539042981 - Charles &amp; Shirley Ernest Scholarship - Jussaume, Timothy - Not Applicable</t>
  </si>
  <si>
    <t>7539044501 - Lily McFarland Gymnastics SCH - Beattie,Terence - Not Applicable</t>
  </si>
  <si>
    <t>7539047100 - WCU Student Assistance - Davenport,Zebulun - WSA</t>
  </si>
  <si>
    <t>7539052115 - Herbert Challen Schol for Chem - Azam,Mahrukh - Not Applicable</t>
  </si>
  <si>
    <t>7539052127 - Alfred Roberts Scholarship - Moscatelli,AnneMarie - Not Applicable</t>
  </si>
  <si>
    <t>7539052136 - Class Of 1943 Math Scholarship - Kolpas, Allison M. - ZJM</t>
  </si>
  <si>
    <t>7539052525 - Earle Waters Scholarship - Williams, Desha - ZEW</t>
  </si>
  <si>
    <t>7539054501 - Uncle Marty Stern 59 Mens Track Sch - Beattie,Terence - Not Applicable</t>
  </si>
  <si>
    <t>7539057100 - Class Of 1948 Scholarship - Davenport,Zebulun - ZFT</t>
  </si>
  <si>
    <t>7539062100 - Bonnie Claire Bruno Schol - Oshaughnessy,Jessica - Not Applicable</t>
  </si>
  <si>
    <t>7539062115 - Joel Ressner Chemistry Scholarship - Azam,Mahrukh - Not Applicable</t>
  </si>
  <si>
    <t>7539062127 - Alex Von Humboldt Foreign Lang - Moscatelli,AnneMarie - Not Applicable</t>
  </si>
  <si>
    <t>7539062136 - Michael Montemuro Scholarship - Kolpas, Allison M. - ZKM</t>
  </si>
  <si>
    <t>7539062981 - Edythe M Trapnell Honors Schol - Jussaume, Timothy - Not Applicable</t>
  </si>
  <si>
    <t>7539064501 - Judy S Owens Scholarship IHO Vonnie Gros - Beattie,Terence - Not Applicable</t>
  </si>
  <si>
    <t>7539072115 - J Ressner Minority Student Scholarship - Azam,Mahrukh - Not Applicable</t>
  </si>
  <si>
    <t>7539072136 - Applied Statistics Scholarship - Rieger,Randall - Not Applicable</t>
  </si>
  <si>
    <t>7539072520 - G.Fred DiBona, Jr Scholarship - Schlamb,Cheryl - Not Applicable</t>
  </si>
  <si>
    <t>7539072525 - Nelson Stratton Memorial Sch - Stevens,Craig - Not Applicable</t>
  </si>
  <si>
    <t>7539074501 - Bill Butler 54 Scholarship - Beattie,Terence - Not Applicable</t>
  </si>
  <si>
    <t>7539077100 - Class Of 1937 Scholarship - Davenport,Zebulun - CLS</t>
  </si>
  <si>
    <t>7539082100 - CAS General Scholarship - Oshaughnessy,Jessica - Not Applicable</t>
  </si>
  <si>
    <t>7539082115 - Sartomer Scholarship - Shuman,Mark - Not Applicable</t>
  </si>
  <si>
    <t>7539087100 - Class Of 1970 Scholarship - Davenport,Zebulun - CLA</t>
  </si>
  <si>
    <t>7539092100 - Sender Frejdowicz Scholarship - Friedman,Jonathan - Not Applicable</t>
  </si>
  <si>
    <t>7539092525 - Scott Robinson Adapted Phys Ed - Stevens,Craig - Not Applicable</t>
  </si>
  <si>
    <t>7539097100 - Class Of 1957 Scholarship - Davenport,Zebulun - CSI</t>
  </si>
  <si>
    <t>7539107100 - Class Of 1920 Scholarship - Davenport,Zebulun - COS</t>
  </si>
  <si>
    <t>7539112520 - Nursing Education Scholarship - Schlamb,Cheryl - Not Applicable</t>
  </si>
  <si>
    <t>7539117100 - Class Of 1938 Scholarship - Davenport,Zebulun - CCS</t>
  </si>
  <si>
    <t>7539122026 - Carole Redding Murray Schol - Fenton,Barbara - Not Applicable</t>
  </si>
  <si>
    <t>7539122100 - Ian Hancock Holocaust Scholarship - Friedman,Jonathan - Not Applicable</t>
  </si>
  <si>
    <t>7539127100 - Daley Anderson Scholarship - Davenport,Zebulun - DAS</t>
  </si>
  <si>
    <t>7539132026 - PA National Guard Scholarship - McIlhenny,Daniel - Not Applicable</t>
  </si>
  <si>
    <t>7539132100 - Yarosewick Family Scholarship - Oshaughnessy,Jessica - Not Applicable</t>
  </si>
  <si>
    <t>7539132525 - Joan Auten Health &amp; PE - Williams, Desha - Not Applicable</t>
  </si>
  <si>
    <t>7539137100 - Timothy Davidson Scholarship - Davenport,Zebulun - TDS</t>
  </si>
  <si>
    <t>7539142026 - Nancy R. McIntyre Mem Schol - Fenton,Barbara - Not Applicable</t>
  </si>
  <si>
    <t>7539147100 - F&amp;D Given Miller Scholarship - Davenport,Zebulun - GMS</t>
  </si>
  <si>
    <t>7539162300 - Cheryl Hamel School Couns Scho - Williams,Desha - Not Applicable</t>
  </si>
  <si>
    <t>7539167100 - Edith Harmon Parker Scholar - Davenport,Zebulun - ZHP</t>
  </si>
  <si>
    <t>7539172300 - Teacher-Mission Scholarship - Williams,Desha - Not Applicable</t>
  </si>
  <si>
    <t>7539177100 - Class of 1951 Scholarship - Davenport,Zebulun - Not Applicable</t>
  </si>
  <si>
    <t>7539182300 - Shirley Walters Memor Research - Williams,Desha - Not Applicable</t>
  </si>
  <si>
    <t>7539192026 - Office Max Scholarship - Fenton,Barbara - Not Applicable</t>
  </si>
  <si>
    <t>7539192300 - Cherry Memorial Merit Scholar - Williams,Desha - Not Applicable</t>
  </si>
  <si>
    <t>7539197100 - Francis A. Hall Mem Schol - Davenport,Zebulun - Not Applicable</t>
  </si>
  <si>
    <t>7539207100 - Class of 42 Scholarship - Davenport,Zebulun - Not Applicable</t>
  </si>
  <si>
    <t>7539222026 - Class of '63 Scholarship - Fenton,Barbara - Not Applicable</t>
  </si>
  <si>
    <t>7539222300 - Class of 54 Educ Scholarship - Williams,Desha - Not Applicable</t>
  </si>
  <si>
    <t>7539262026 - Meal Plan - Swipes Needy Student Scholar - McIlhenny,Daniel - Not Applicable</t>
  </si>
  <si>
    <t>7539282300 - Special Ed Scholarship - Williams,Desha - Not Applicable</t>
  </si>
  <si>
    <t>7539292300 - COE Beyond Classroom - Williams,Desha - Not Applicable</t>
  </si>
  <si>
    <t>7539302300 - Helen &amp; Benjamin Hodgson Scholarship - Williams,Desha - Not Applicable</t>
  </si>
  <si>
    <t>7539344500 - John &amp; Adelaide Rockwell SOC E-Scholar - Beattie,Terence - Not Applicable</t>
  </si>
  <si>
    <t>7539354500 - Ed Rush MBB E-Scholar - Beattie,Terence - Not Applicable</t>
  </si>
  <si>
    <t>7539364500 - Greenwood FB E-Scholar - Beattie,Terence - Not Applicable</t>
  </si>
  <si>
    <t>7539374500 - Messikomer-Smith BB E-Scholar - Beattie,Terence - Not Applicable</t>
  </si>
  <si>
    <t>7539384500 - Ruggieri-Serpico BB E-Scholar - Beattie,Terence - Not Applicable</t>
  </si>
  <si>
    <t>7539394500 - Swimming - Men E-Scholar - Beattie,Terence - Not Applicable</t>
  </si>
  <si>
    <t>7539404500 - Swimming - Women E-Scholar - Beattie,Terence - Not Applicable</t>
  </si>
  <si>
    <t>7539414500 - Vonnie Gros FH E-Scholar - Beattie,Terence - Not Applicable</t>
  </si>
  <si>
    <t>7539422400 - Blanche Peterson Scholarship - Hanning,Christopher - Not Applicable</t>
  </si>
  <si>
    <t>7539424500 - Kim T Bedesem LAX-W E-Scholar - Beattie,Terence - Not Applicable</t>
  </si>
  <si>
    <t>7539427100 - Volunteer Leadership Scholarship - Davenport,Zebulun - Not Applicable</t>
  </si>
  <si>
    <t>7539432400 - Class of 45 Mem Schol-Music ED - Hanning,Christopher - Not Applicable</t>
  </si>
  <si>
    <t>7539434500 - Tennis - Men E-Scholar - Beattie,Terence - Not Applicable</t>
  </si>
  <si>
    <t>7539437100 - Denise Howe Kienle Memorial Scholarship - Birch,Jenna - Not Applicable</t>
  </si>
  <si>
    <t>7539444500 - Tennis - Women E-Scholar - Beattie,Terence - Not Applicable</t>
  </si>
  <si>
    <t>7539452400 - Charles &amp; Marg. Gangemi Schol - Hanning,Christopher - Not Applicable</t>
  </si>
  <si>
    <t>7539454500 - Paul G. Dooley Memorial FB E-Scholar - Beattie,Terence - Not Applicable</t>
  </si>
  <si>
    <t>7539462400 - Alta M Ketner 42 Scholarship - Hanning,Christopher - Not Applicable</t>
  </si>
  <si>
    <t>7539464500 - Robert &amp; Susan Riley FB E-Scholar - Beattie,Terence - Not Applicable</t>
  </si>
  <si>
    <t>7539472400 - Viola B Shay Scholarship - Hanning,Christopher - Not Applicable</t>
  </si>
  <si>
    <t>7539474500 - Taylor Lowans '43 Swimming - W E-Scholar - Beattie,Terence - Not Applicable</t>
  </si>
  <si>
    <t>7539482400 - Frank Cheesman Vocal Schol - Hanning,Christopher - Not Applicable</t>
  </si>
  <si>
    <t>7539484500 - Bowl Team FB E-Scholar - Beattie,Terence - Not Applicable</t>
  </si>
  <si>
    <t>7539494500 - Longenecker WBB E-Scholar - Beattie,Terence - Not Applicable</t>
  </si>
  <si>
    <t>7539502400 - Samuel R Cosby Jr Schol - Hanning,Christopher - Not Applicable</t>
  </si>
  <si>
    <t>7539504500 - Gustave Meyer Swimming E-Scholar - Beattie,Terence - Not Applicable</t>
  </si>
  <si>
    <t>7539514500 - Golf Athletic Assist - Women - Beattie,Terence - Not Applicable</t>
  </si>
  <si>
    <t>7539524500 - Women's Rugby - Endowed Scholarship - Beattie,Terence - Not Applicable</t>
  </si>
  <si>
    <t>7539544500 - William VanSant Memorial FB E-Scholar - Beattie,Terence - Not Applicable</t>
  </si>
  <si>
    <t>7539554500 - Anthony Stancato TRK-M&amp;W E-Scholar - Beattie,Terence - Not Applicable</t>
  </si>
  <si>
    <t>7539564500 - Karl Zandi SOC-M E-Scholar - Beattie,Terence - Not Applicable</t>
  </si>
  <si>
    <t>7539572400 - Richard Fields Piano Scholarsh - Hanning,Christopher - Not Applicable</t>
  </si>
  <si>
    <t>7539574500 - Mark &amp; Julie Drochek FB E-Scholar - Beattie,Terence - Not Applicable</t>
  </si>
  <si>
    <t>7539594500 - Lance Clemons BB E-Scholar - Beattie,Terence - Not Applicable</t>
  </si>
  <si>
    <t>7539604500 - Michael Horrocks FB E-Scholar - Beattie,Terence - Not Applicable</t>
  </si>
  <si>
    <t>7539614500 - Ronn Jenkins Diving E-Scholar - Beattie,Terence - Not Applicable</t>
  </si>
  <si>
    <t>7539622400 - High School Music Camp Scholarship - Hanning,Chris - Not Applicable</t>
  </si>
  <si>
    <t>7539624500 - W Glenn Killinger FB E-Scholar - Beattie,Terence - Not Applicable</t>
  </si>
  <si>
    <t>7539634500 - Tom Schafer '83 Memorial FB E-Scholar - Beattie,Terence - Not Applicable</t>
  </si>
  <si>
    <t>7539644500 - W Lowans '48 FB E-Scholar - Beattie,Terence - Not Applicable</t>
  </si>
  <si>
    <t>7539654500 - Goldenberg Family Scholarship - MTN - Beattie,Terence - Not Applicable</t>
  </si>
  <si>
    <t>7539664500 - WCU Future Leaders E Scholar - GEN - Beattie,Terence - Not Applicable</t>
  </si>
  <si>
    <t>7539672400 - High School Music Institute Scholarship - Hanning,Chris - Not Applicable</t>
  </si>
  <si>
    <t>7539682400 - Community Music Program Scholarship - Hanning,Chris - Not Applicable</t>
  </si>
  <si>
    <t>7539684500 - Deirdre Kane WBB E-Scholar - Beattie,Terence - Not Applicable</t>
  </si>
  <si>
    <t>7539694500 - Dick DeLaney MBB E-Scholar - Beattie,Terence - Not Applicable</t>
  </si>
  <si>
    <t>7539714500 - Soccer Athletic Assist - Women - Beattie,Terence - Not Applicable</t>
  </si>
  <si>
    <t>7539724500 - Rugby Athletic Assist - Women - Beattie,Terence - Not Applicable</t>
  </si>
  <si>
    <t>7539734500 - Tracy Kling-LaManna WBB Scholar - FND - Beattie,Terence - Not Applicable</t>
  </si>
  <si>
    <t>7539744500 - Sandy Thielz GYM Scholar - FND - Beattie,Terence - Not Applicable</t>
  </si>
  <si>
    <t>7539754500 - Athl Aspiring Academics MBB Scholar -FND - Beattie,Terence - Not Applicable</t>
  </si>
  <si>
    <t>7539764500 - Betty Boyle SFB E-Scholar - Beattie,Terence - Not Applicable</t>
  </si>
  <si>
    <t>7539774500 - Volleyball E-Scholarship - Beattie,Terence - Not Applicable</t>
  </si>
  <si>
    <t>7539782026 - T&amp;M Hickman WWII Memorial Schl - Fenton,Barbara - Not Applicable</t>
  </si>
  <si>
    <t>7539784500 - Joseph Sczerba E Scholarship (F) - Beattie,Terence - Not Applicable</t>
  </si>
  <si>
    <t>7539792026 - R&amp;W Family Scholarship for ADP - Fenton,Barbara - Not Applicable</t>
  </si>
  <si>
    <t>7539794500 - Holscher XC - TF - Beattie,Terence - Not Applicable</t>
  </si>
  <si>
    <t>7539804500 - Barb Grater Annual Swim - W Scholar - Beattie,Terence - Not Applicable</t>
  </si>
  <si>
    <t>7539812026 - Class of 43 Teacher Ed Schol - Fenton,Barbara - Not Applicable</t>
  </si>
  <si>
    <t>7539814500 - Central PA Field Hockey E-Scholar - Beattie,Terence - Not Applicable</t>
  </si>
  <si>
    <t>7539822026 - Colonial Business Study Schol - Fenton,Barbara - Not Applicable</t>
  </si>
  <si>
    <t>7539824500 - 66-67 Tangerine Bowl E-Scholar - Beattie,Terence - Not Applicable</t>
  </si>
  <si>
    <t>7539832026 - Class of 1967 Scholarship - Fenton,Barbara - Not Applicable</t>
  </si>
  <si>
    <t>7539834500 - Dr. Edward Matejkovic 69 GEN E-Scholar - Beattie,Terence - Not Applicable</t>
  </si>
  <si>
    <t>7539842026 - Kendall Paris Davis Scholar - Fenton,Barbara - Not Applicable</t>
  </si>
  <si>
    <t>7539844500 - Good Hands Wide Receiver FB E-Scholar - Beattie,Terence - Not Applicable</t>
  </si>
  <si>
    <t>7539852026 - Robert Anderson Scholarship - Fenton,Barbara - Not Applicable</t>
  </si>
  <si>
    <t>7539854500 - Fillippo Family E-Scholar - Beattie,Terence - Not Applicable</t>
  </si>
  <si>
    <t>7539862026 - AngesMontemuro InterboroHS Sch - Fenton,Barbara - Not Applicable</t>
  </si>
  <si>
    <t>7539864500 - Paul Vanscovich 90 FB Scholar - Beattie,Terence - Not Applicable</t>
  </si>
  <si>
    <t>7539872026 - Mabel Kring Schaffer Scholarsh - Fenton,Barbara - Not Applicable</t>
  </si>
  <si>
    <t>7539874500 - Tsoflias Memorial Tennis Mens Schol - Beattie,Terence - Not Applicable</t>
  </si>
  <si>
    <t>7539884500 - Scott Kershey MBB E-Scholar - Beattie,Terence - Not Applicable</t>
  </si>
  <si>
    <t>7539894500 - Richard (Dick) Yoder '59 FB E-Scholar - Beattie,Terence - Not Applicable</t>
  </si>
  <si>
    <t>7539904500 - June M Cohen FH E-Scholar - Beattie,Terence - Not Applicable</t>
  </si>
  <si>
    <t>7539914500 - John Frederick Memorial SOC-M Scholar - Beattie,Terence - Not Applicable</t>
  </si>
  <si>
    <t>7539924500 - RiseUp-HSC LAX-W Scholarship - Beattie,Terence - Not Applicable</t>
  </si>
  <si>
    <t>7539934500 - Tony DeRemer RUG-W Scholarship - Beattie,Terence - Not Applicable</t>
  </si>
  <si>
    <t>7539944500 - Barnaby’s Women’s Athletics Scholarship - Beattie,Terence - Not Applicable</t>
  </si>
  <si>
    <t>7539954500 - Faye &amp; John Lokey Family SCH- SFB - Beattie,Terence - Not Applicable</t>
  </si>
  <si>
    <t>7539964500 - R. E. LaJoie End. Sch- Field Hockey SCH - Beattie,Terrence - Not Applicable</t>
  </si>
  <si>
    <t>7539974500 - Michael &amp; Diane Peich Mens Basketball - Beattie,Terrence - Not Applicable</t>
  </si>
  <si>
    <t xml:space="preserve">7539984500 - East Coast Volleyball Endowed SCH - Beattie,Terence - </t>
  </si>
  <si>
    <t>7539993100 - GASB 35 Schol Allow - RES - Mattern,Karen -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</si>
</sst>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409]#,##0.00_);\([$$-409]#,##0.00\)"/>
    <numFmt numFmtId="166" formatCode="0.0"/>
  </numFmts>
  <fonts count="59">
    <font>
      <sz val="10"/>
      <name val="Arial"/>
    </font>
    <font>
      <sz val="11"/>
      <color theme="1"/>
      <name val="Calibri"/>
      <family val="2"/>
      <scheme val="minor"/>
    </font>
    <font>
      <b/>
      <sz val="10"/>
      <name val="Arial"/>
      <family val="2"/>
    </font>
    <font>
      <sz val="10"/>
      <name val="Arial"/>
      <family val="2"/>
    </font>
    <font>
      <sz val="8"/>
      <color rgb="FF000000"/>
      <name val="Tahoma"/>
      <family val="2"/>
    </font>
    <font>
      <sz val="10"/>
      <name val="Arial"/>
      <family val="2"/>
    </font>
    <font>
      <b/>
      <sz val="10"/>
      <color theme="1"/>
      <name val="Arial"/>
      <family val="2"/>
    </font>
    <font>
      <sz val="10"/>
      <color rgb="FF000000"/>
      <name val="Arial"/>
      <family val="2"/>
    </font>
    <font>
      <sz val="9"/>
      <color indexed="81"/>
      <name val="Tahoma"/>
      <family val="2"/>
    </font>
    <font>
      <b/>
      <sz val="9"/>
      <color indexed="81"/>
      <name val="Tahoma"/>
      <family val="2"/>
    </font>
    <font>
      <sz val="10"/>
      <name val="Century Gothic"/>
      <family val="2"/>
    </font>
    <font>
      <b/>
      <sz val="10"/>
      <name val="Century Gothic"/>
      <family val="2"/>
    </font>
    <font>
      <i/>
      <sz val="8"/>
      <name val="Century Gothic"/>
      <family val="2"/>
    </font>
    <font>
      <sz val="8"/>
      <name val="Century Gothic"/>
      <family val="2"/>
    </font>
    <font>
      <sz val="9"/>
      <name val="Century Gothic"/>
      <family val="2"/>
    </font>
    <font>
      <b/>
      <sz val="9"/>
      <name val="Century Gothic"/>
      <family val="2"/>
    </font>
    <font>
      <b/>
      <sz val="8"/>
      <name val="Century Gothic"/>
      <family val="2"/>
    </font>
    <font>
      <sz val="10"/>
      <name val="Arial"/>
      <family val="2"/>
    </font>
    <font>
      <sz val="9"/>
      <name val="Lucida Handwriting"/>
      <family val="4"/>
    </font>
    <font>
      <b/>
      <sz val="11"/>
      <color theme="1"/>
      <name val="Calibri"/>
      <family val="2"/>
      <scheme val="minor"/>
    </font>
    <font>
      <b/>
      <sz val="14"/>
      <name val="Century Gothic"/>
      <family val="2"/>
    </font>
    <font>
      <b/>
      <i/>
      <sz val="8"/>
      <name val="Century Gothic"/>
      <family val="2"/>
    </font>
    <font>
      <b/>
      <sz val="10"/>
      <color theme="1"/>
      <name val="Century Gothic"/>
      <family val="2"/>
    </font>
    <font>
      <b/>
      <sz val="10"/>
      <color theme="9" tint="-0.249977111117893"/>
      <name val="Century Gothic"/>
      <family val="2"/>
    </font>
    <font>
      <sz val="10"/>
      <color theme="1"/>
      <name val="Century Gothic"/>
      <family val="2"/>
    </font>
    <font>
      <b/>
      <i/>
      <sz val="9"/>
      <name val="Century Gothic"/>
      <family val="2"/>
    </font>
    <font>
      <b/>
      <sz val="11"/>
      <name val="Century Gothic"/>
      <family val="2"/>
    </font>
    <font>
      <sz val="10"/>
      <name val="Times New Roman"/>
      <family val="1"/>
    </font>
    <font>
      <b/>
      <sz val="12"/>
      <color theme="0"/>
      <name val="Arial"/>
      <family val="2"/>
    </font>
    <font>
      <sz val="12"/>
      <name val="Arial MT"/>
    </font>
    <font>
      <sz val="12"/>
      <name val="Arial"/>
      <family val="2"/>
    </font>
    <font>
      <b/>
      <sz val="12"/>
      <name val="Arial"/>
      <family val="2"/>
    </font>
    <font>
      <i/>
      <sz val="9"/>
      <name val="Century Gothic"/>
      <family val="2"/>
    </font>
    <font>
      <b/>
      <sz val="12"/>
      <color rgb="FF000000"/>
      <name val="Century Gothic"/>
      <family val="2"/>
    </font>
    <font>
      <b/>
      <u/>
      <sz val="11"/>
      <color rgb="FF000000"/>
      <name val="Century Gothic"/>
      <family val="2"/>
    </font>
    <font>
      <b/>
      <sz val="11"/>
      <color rgb="FF000000"/>
      <name val="Century Gothic"/>
      <family val="2"/>
    </font>
    <font>
      <b/>
      <sz val="7"/>
      <color rgb="FF000000"/>
      <name val="Times New Roman"/>
      <family val="1"/>
    </font>
    <font>
      <b/>
      <sz val="10"/>
      <color rgb="FF000000"/>
      <name val="Century Gothic"/>
      <family val="2"/>
    </font>
    <font>
      <b/>
      <sz val="10"/>
      <color rgb="FF3D3D3D"/>
      <name val="Century Gothic"/>
      <family val="2"/>
    </font>
    <font>
      <sz val="10"/>
      <color rgb="FF3D3D3D"/>
      <name val="Century Gothic"/>
      <family val="2"/>
    </font>
    <font>
      <sz val="10"/>
      <color rgb="FF000000"/>
      <name val="Century Gothic"/>
      <family val="2"/>
    </font>
    <font>
      <sz val="10"/>
      <color rgb="FF000000"/>
      <name val="Symbol"/>
      <family val="1"/>
      <charset val="2"/>
    </font>
    <font>
      <sz val="7"/>
      <color rgb="FF000000"/>
      <name val="Times New Roman"/>
      <family val="1"/>
    </font>
    <font>
      <b/>
      <sz val="11"/>
      <color rgb="FF333333"/>
      <name val="Century Gothic"/>
      <family val="2"/>
    </font>
    <font>
      <b/>
      <sz val="7"/>
      <color rgb="FF333333"/>
      <name val="Times New Roman"/>
      <family val="1"/>
    </font>
    <font>
      <b/>
      <sz val="12"/>
      <color rgb="FF333333"/>
      <name val="Century Gothic"/>
      <family val="2"/>
    </font>
    <font>
      <b/>
      <sz val="10"/>
      <color rgb="FF333333"/>
      <name val="Century Gothic"/>
      <family val="2"/>
    </font>
    <font>
      <sz val="10"/>
      <color rgb="FF333333"/>
      <name val="Century Gothic"/>
      <family val="2"/>
    </font>
    <font>
      <b/>
      <sz val="7"/>
      <name val="Times New Roman"/>
      <family val="1"/>
    </font>
    <font>
      <sz val="11"/>
      <name val="Century Gothic"/>
      <family val="2"/>
    </font>
    <font>
      <b/>
      <sz val="12"/>
      <name val="Century Gothic"/>
      <family val="2"/>
    </font>
    <font>
      <sz val="10"/>
      <color rgb="FF333333"/>
      <name val="Symbol"/>
      <family val="1"/>
      <charset val="2"/>
    </font>
    <font>
      <sz val="7"/>
      <color rgb="FF333333"/>
      <name val="Times New Roman"/>
      <family val="1"/>
    </font>
    <font>
      <b/>
      <u/>
      <sz val="11"/>
      <name val="Century Gothic"/>
      <family val="2"/>
    </font>
    <font>
      <sz val="12"/>
      <color rgb="FF333333"/>
      <name val="Century Gothic"/>
      <family val="2"/>
    </font>
    <font>
      <b/>
      <u/>
      <sz val="11"/>
      <color rgb="FF333333"/>
      <name val="Century Gothic"/>
      <family val="2"/>
    </font>
    <font>
      <u/>
      <sz val="10"/>
      <color theme="10"/>
      <name val="Arial"/>
      <family val="2"/>
    </font>
    <font>
      <sz val="8"/>
      <name val="Arial"/>
      <family val="2"/>
    </font>
    <font>
      <sz val="11"/>
      <color theme="1"/>
      <name val="Arial"/>
      <family val="2"/>
    </font>
  </fonts>
  <fills count="1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153D6D"/>
        <bgColor indexed="64"/>
      </patternFill>
    </fill>
    <fill>
      <patternFill patternType="solid">
        <fgColor theme="6" tint="0.79998168889431442"/>
        <bgColor indexed="64"/>
      </patternFill>
    </fill>
    <fill>
      <patternFill patternType="solid">
        <fgColor theme="0"/>
        <bgColor indexed="64"/>
      </patternFill>
    </fill>
  </fills>
  <borders count="67">
    <border>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double">
        <color auto="1"/>
      </bottom>
      <diagonal/>
    </border>
    <border>
      <left/>
      <right style="medium">
        <color indexed="64"/>
      </right>
      <top style="thin">
        <color auto="1"/>
      </top>
      <bottom style="double">
        <color auto="1"/>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style="medium">
        <color indexed="64"/>
      </left>
      <right style="medium">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style="thin">
        <color indexed="8"/>
      </right>
      <top/>
      <bottom style="thin">
        <color indexed="8"/>
      </bottom>
      <diagonal/>
    </border>
    <border>
      <left style="medium">
        <color indexed="64"/>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bottom/>
      <diagonal/>
    </border>
    <border>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17"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43" fontId="1" fillId="0" borderId="0" applyFont="0" applyFill="0" applyBorder="0" applyAlignment="0" applyProtection="0"/>
    <xf numFmtId="0" fontId="27" fillId="0" borderId="0"/>
    <xf numFmtId="37" fontId="29" fillId="0" borderId="0"/>
    <xf numFmtId="0" fontId="56" fillId="0" borderId="0" applyNumberFormat="0" applyFill="0" applyBorder="0" applyAlignment="0" applyProtection="0"/>
  </cellStyleXfs>
  <cellXfs count="469">
    <xf numFmtId="0" fontId="0" fillId="0" borderId="0" xfId="0"/>
    <xf numFmtId="0" fontId="3" fillId="0" borderId="0" xfId="0" applyFont="1"/>
    <xf numFmtId="0" fontId="6" fillId="0" borderId="0" xfId="0" applyFont="1"/>
    <xf numFmtId="49" fontId="7" fillId="0" borderId="0" xfId="0" applyNumberFormat="1" applyFont="1" applyAlignment="1">
      <alignment horizontal="left" vertical="center"/>
    </xf>
    <xf numFmtId="0" fontId="0" fillId="0" borderId="0" xfId="0" applyProtection="1">
      <protection locked="0"/>
    </xf>
    <xf numFmtId="0" fontId="2" fillId="0" borderId="0" xfId="0" applyFont="1"/>
    <xf numFmtId="0" fontId="1" fillId="0" borderId="0" xfId="3" applyAlignment="1">
      <alignment horizontal="center"/>
    </xf>
    <xf numFmtId="0" fontId="1" fillId="7" borderId="11" xfId="3" applyFill="1" applyBorder="1" applyAlignment="1">
      <alignment horizontal="center"/>
    </xf>
    <xf numFmtId="0" fontId="1" fillId="7" borderId="12" xfId="3" applyFill="1" applyBorder="1" applyAlignment="1">
      <alignment horizontal="center"/>
    </xf>
    <xf numFmtId="0" fontId="1" fillId="7" borderId="13" xfId="3" applyFill="1" applyBorder="1" applyAlignment="1">
      <alignment horizontal="center"/>
    </xf>
    <xf numFmtId="0" fontId="1" fillId="7" borderId="19" xfId="3" applyFill="1" applyBorder="1" applyAlignment="1">
      <alignment horizontal="center"/>
    </xf>
    <xf numFmtId="0" fontId="1" fillId="7" borderId="20" xfId="3" applyFill="1" applyBorder="1" applyAlignment="1">
      <alignment horizontal="center"/>
    </xf>
    <xf numFmtId="0" fontId="1" fillId="7" borderId="21" xfId="3" applyFill="1" applyBorder="1" applyAlignment="1">
      <alignment horizontal="center"/>
    </xf>
    <xf numFmtId="0" fontId="1" fillId="0" borderId="28" xfId="3" applyBorder="1" applyAlignment="1">
      <alignment horizontal="center"/>
    </xf>
    <xf numFmtId="14" fontId="1" fillId="0" borderId="28" xfId="3" applyNumberFormat="1" applyBorder="1" applyAlignment="1">
      <alignment horizontal="center"/>
    </xf>
    <xf numFmtId="0" fontId="0" fillId="0" borderId="0" xfId="0" applyAlignment="1">
      <alignment horizontal="left"/>
    </xf>
    <xf numFmtId="0" fontId="10" fillId="0" borderId="0" xfId="4" applyFont="1"/>
    <xf numFmtId="14" fontId="10" fillId="0" borderId="0" xfId="4" applyNumberFormat="1" applyFont="1"/>
    <xf numFmtId="0" fontId="10" fillId="0" borderId="0" xfId="4" applyFont="1" applyAlignment="1">
      <alignment horizontal="left"/>
    </xf>
    <xf numFmtId="43" fontId="10" fillId="0" borderId="0" xfId="6" applyFont="1"/>
    <xf numFmtId="0" fontId="22" fillId="0" borderId="0" xfId="4" applyFont="1"/>
    <xf numFmtId="0" fontId="22" fillId="0" borderId="9" xfId="4" applyFont="1" applyBorder="1"/>
    <xf numFmtId="0" fontId="24" fillId="0" borderId="0" xfId="4" quotePrefix="1" applyFont="1"/>
    <xf numFmtId="0" fontId="23" fillId="0" borderId="10" xfId="4" applyFont="1" applyBorder="1"/>
    <xf numFmtId="0" fontId="24" fillId="0" borderId="0" xfId="4" applyFont="1"/>
    <xf numFmtId="0" fontId="22" fillId="8" borderId="4" xfId="4" applyFont="1" applyFill="1" applyBorder="1"/>
    <xf numFmtId="44" fontId="22" fillId="8" borderId="4" xfId="5" applyFont="1" applyFill="1" applyBorder="1"/>
    <xf numFmtId="0" fontId="22" fillId="0" borderId="8" xfId="4" applyFont="1" applyBorder="1"/>
    <xf numFmtId="0" fontId="10" fillId="0" borderId="0" xfId="4" applyFont="1" applyAlignment="1">
      <alignment horizontal="center"/>
    </xf>
    <xf numFmtId="43" fontId="23" fillId="0" borderId="27" xfId="5" applyNumberFormat="1" applyFont="1" applyBorder="1"/>
    <xf numFmtId="43" fontId="10" fillId="0" borderId="0" xfId="1" applyFont="1"/>
    <xf numFmtId="0" fontId="23" fillId="0" borderId="27" xfId="4" applyFont="1" applyBorder="1"/>
    <xf numFmtId="43" fontId="23" fillId="0" borderId="0" xfId="5" applyNumberFormat="1" applyFont="1" applyBorder="1"/>
    <xf numFmtId="0" fontId="10" fillId="10" borderId="0" xfId="4" applyFont="1" applyFill="1" applyAlignment="1">
      <alignment horizontal="center"/>
    </xf>
    <xf numFmtId="0" fontId="10" fillId="10" borderId="0" xfId="4" applyFont="1" applyFill="1"/>
    <xf numFmtId="0" fontId="10" fillId="10" borderId="0" xfId="4" applyFont="1" applyFill="1" applyAlignment="1">
      <alignment horizontal="center" wrapText="1"/>
    </xf>
    <xf numFmtId="14" fontId="10" fillId="10" borderId="0" xfId="4" applyNumberFormat="1" applyFont="1" applyFill="1"/>
    <xf numFmtId="2" fontId="10" fillId="9" borderId="27" xfId="4" applyNumberFormat="1" applyFont="1" applyFill="1" applyBorder="1" applyAlignment="1">
      <alignment horizontal="center"/>
    </xf>
    <xf numFmtId="0" fontId="22" fillId="9" borderId="0" xfId="4" applyFont="1" applyFill="1" applyAlignment="1">
      <alignment vertical="center"/>
    </xf>
    <xf numFmtId="0" fontId="10" fillId="9" borderId="0" xfId="4" applyFont="1" applyFill="1" applyAlignment="1">
      <alignment vertical="center"/>
    </xf>
    <xf numFmtId="14" fontId="14" fillId="3" borderId="0" xfId="0" applyNumberFormat="1" applyFont="1" applyFill="1" applyAlignment="1" applyProtection="1">
      <alignment horizontal="left"/>
      <protection locked="0"/>
    </xf>
    <xf numFmtId="0" fontId="14" fillId="3" borderId="0" xfId="0" applyFont="1" applyFill="1" applyAlignment="1" applyProtection="1">
      <alignment horizontal="left"/>
      <protection locked="0"/>
    </xf>
    <xf numFmtId="49" fontId="14" fillId="3" borderId="0" xfId="0" applyNumberFormat="1" applyFont="1" applyFill="1" applyProtection="1">
      <protection locked="0"/>
    </xf>
    <xf numFmtId="49" fontId="14" fillId="3" borderId="0" xfId="0" applyNumberFormat="1" applyFont="1" applyFill="1" applyAlignment="1" applyProtection="1">
      <alignment vertical="center"/>
      <protection locked="0"/>
    </xf>
    <xf numFmtId="0" fontId="26" fillId="0" borderId="0" xfId="4" applyFont="1" applyAlignment="1">
      <alignment horizontal="center"/>
    </xf>
    <xf numFmtId="164" fontId="10" fillId="0" borderId="0" xfId="4" applyNumberFormat="1" applyFont="1"/>
    <xf numFmtId="164" fontId="10" fillId="0" borderId="27" xfId="4" applyNumberFormat="1" applyFont="1" applyBorder="1"/>
    <xf numFmtId="0" fontId="10" fillId="0" borderId="22" xfId="4" applyFont="1" applyBorder="1"/>
    <xf numFmtId="0" fontId="26" fillId="0" borderId="0" xfId="4" applyFont="1" applyAlignment="1">
      <alignment horizontal="center" vertical="center"/>
    </xf>
    <xf numFmtId="164" fontId="10" fillId="0" borderId="7" xfId="4" applyNumberFormat="1" applyFont="1" applyBorder="1"/>
    <xf numFmtId="0" fontId="22" fillId="0" borderId="27" xfId="4" applyFont="1" applyBorder="1"/>
    <xf numFmtId="0" fontId="11" fillId="0" borderId="22" xfId="4" applyFont="1" applyBorder="1"/>
    <xf numFmtId="164" fontId="11" fillId="11" borderId="27" xfId="4" applyNumberFormat="1" applyFont="1" applyFill="1" applyBorder="1"/>
    <xf numFmtId="49" fontId="18" fillId="3" borderId="23" xfId="0" applyNumberFormat="1" applyFont="1" applyFill="1" applyBorder="1" applyProtection="1">
      <protection locked="0"/>
    </xf>
    <xf numFmtId="0" fontId="28" fillId="12" borderId="36" xfId="7" applyFont="1" applyFill="1" applyBorder="1" applyAlignment="1">
      <alignment vertical="center"/>
    </xf>
    <xf numFmtId="0" fontId="28" fillId="12" borderId="38" xfId="7" applyFont="1" applyFill="1" applyBorder="1" applyAlignment="1">
      <alignment vertical="center"/>
    </xf>
    <xf numFmtId="37" fontId="28" fillId="12" borderId="40" xfId="8" applyFont="1" applyFill="1" applyBorder="1" applyAlignment="1">
      <alignment horizontal="center"/>
    </xf>
    <xf numFmtId="0" fontId="31" fillId="0" borderId="42" xfId="7" applyFont="1" applyBorder="1"/>
    <xf numFmtId="10" fontId="30" fillId="0" borderId="45" xfId="7" applyNumberFormat="1" applyFont="1" applyBorder="1"/>
    <xf numFmtId="10" fontId="30" fillId="0" borderId="45" xfId="7" applyNumberFormat="1" applyFont="1" applyBorder="1" applyAlignment="1">
      <alignment horizontal="right"/>
    </xf>
    <xf numFmtId="0" fontId="31" fillId="0" borderId="42" xfId="7" applyFont="1" applyBorder="1" applyAlignment="1">
      <alignment horizontal="left" indent="1"/>
    </xf>
    <xf numFmtId="0" fontId="31" fillId="0" borderId="48" xfId="7" applyFont="1" applyBorder="1" applyAlignment="1">
      <alignment horizontal="left" indent="1"/>
    </xf>
    <xf numFmtId="10" fontId="30" fillId="0" borderId="50" xfId="7" applyNumberFormat="1" applyFont="1" applyBorder="1"/>
    <xf numFmtId="10" fontId="30" fillId="0" borderId="45" xfId="7" quotePrefix="1" applyNumberFormat="1" applyFont="1" applyBorder="1" applyAlignment="1">
      <alignment horizontal="right"/>
    </xf>
    <xf numFmtId="0" fontId="31" fillId="0" borderId="52" xfId="7" applyFont="1" applyBorder="1" applyAlignment="1">
      <alignment horizontal="left" indent="1"/>
    </xf>
    <xf numFmtId="0" fontId="31" fillId="0" borderId="53" xfId="7" applyFont="1" applyBorder="1" applyAlignment="1">
      <alignment horizontal="left" indent="1"/>
    </xf>
    <xf numFmtId="0" fontId="31" fillId="0" borderId="56" xfId="7" applyFont="1" applyBorder="1" applyAlignment="1">
      <alignment horizontal="left" indent="1"/>
    </xf>
    <xf numFmtId="10" fontId="30" fillId="0" borderId="58" xfId="7" quotePrefix="1" applyNumberFormat="1" applyFont="1" applyBorder="1" applyAlignment="1">
      <alignment horizontal="right"/>
    </xf>
    <xf numFmtId="37" fontId="28" fillId="12" borderId="37" xfId="8" applyFont="1" applyFill="1" applyBorder="1" applyAlignment="1">
      <alignment horizontal="center"/>
    </xf>
    <xf numFmtId="37" fontId="28" fillId="12" borderId="37" xfId="8" applyFont="1" applyFill="1" applyBorder="1"/>
    <xf numFmtId="0" fontId="31" fillId="0" borderId="48" xfId="7" applyFont="1" applyBorder="1"/>
    <xf numFmtId="37" fontId="28" fillId="12" borderId="61" xfId="8" applyFont="1" applyFill="1" applyBorder="1"/>
    <xf numFmtId="10" fontId="30" fillId="0" borderId="18" xfId="8" applyNumberFormat="1" applyFont="1" applyBorder="1"/>
    <xf numFmtId="10" fontId="30" fillId="0" borderId="10" xfId="8" applyNumberFormat="1" applyFont="1" applyBorder="1"/>
    <xf numFmtId="10" fontId="30" fillId="0" borderId="55" xfId="8" applyNumberFormat="1" applyFont="1" applyBorder="1"/>
    <xf numFmtId="10" fontId="30" fillId="0" borderId="54" xfId="8" applyNumberFormat="1" applyFont="1" applyBorder="1"/>
    <xf numFmtId="10" fontId="30" fillId="0" borderId="51" xfId="8" applyNumberFormat="1" applyFont="1" applyBorder="1" applyAlignment="1">
      <alignment wrapText="1"/>
    </xf>
    <xf numFmtId="10" fontId="30" fillId="0" borderId="49" xfId="8" applyNumberFormat="1" applyFont="1" applyBorder="1" applyAlignment="1">
      <alignment wrapText="1"/>
    </xf>
    <xf numFmtId="10" fontId="30" fillId="0" borderId="51" xfId="8" applyNumberFormat="1" applyFont="1" applyBorder="1"/>
    <xf numFmtId="10" fontId="30" fillId="0" borderId="49" xfId="8" applyNumberFormat="1" applyFont="1" applyBorder="1"/>
    <xf numFmtId="10" fontId="30" fillId="0" borderId="46" xfId="8" applyNumberFormat="1" applyFont="1" applyBorder="1"/>
    <xf numFmtId="10" fontId="30" fillId="0" borderId="44" xfId="8" applyNumberFormat="1" applyFont="1" applyBorder="1"/>
    <xf numFmtId="10" fontId="30" fillId="0" borderId="43" xfId="8" applyNumberFormat="1" applyFont="1" applyBorder="1"/>
    <xf numFmtId="10" fontId="30" fillId="0" borderId="47" xfId="8" applyNumberFormat="1" applyFont="1" applyBorder="1"/>
    <xf numFmtId="49" fontId="14" fillId="3" borderId="0" xfId="0" applyNumberFormat="1" applyFont="1" applyFill="1" applyAlignment="1" applyProtection="1">
      <alignment horizontal="left"/>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0" fontId="14" fillId="0" borderId="7" xfId="0" applyFont="1" applyBorder="1" applyAlignment="1" applyProtection="1">
      <alignment vertical="center"/>
      <protection locked="0"/>
    </xf>
    <xf numFmtId="0" fontId="10" fillId="0" borderId="11" xfId="0" applyFont="1" applyBorder="1" applyProtection="1">
      <protection locked="0"/>
    </xf>
    <xf numFmtId="0" fontId="10" fillId="0" borderId="12" xfId="0" applyFont="1" applyBorder="1" applyProtection="1">
      <protection locked="0"/>
    </xf>
    <xf numFmtId="0" fontId="10" fillId="0" borderId="13" xfId="0" applyFont="1" applyBorder="1" applyProtection="1">
      <protection locked="0"/>
    </xf>
    <xf numFmtId="0" fontId="10" fillId="0" borderId="0" xfId="0" applyFont="1" applyProtection="1">
      <protection locked="0"/>
    </xf>
    <xf numFmtId="0" fontId="10" fillId="0" borderId="14" xfId="0" applyFont="1" applyBorder="1" applyProtection="1">
      <protection locked="0"/>
    </xf>
    <xf numFmtId="0" fontId="10" fillId="0" borderId="15" xfId="0" applyFont="1" applyBorder="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2" borderId="33" xfId="0" applyFont="1" applyFill="1" applyBorder="1" applyProtection="1">
      <protection locked="0"/>
    </xf>
    <xf numFmtId="0" fontId="10" fillId="2" borderId="35" xfId="0" applyFont="1" applyFill="1" applyBorder="1" applyProtection="1">
      <protection locked="0"/>
    </xf>
    <xf numFmtId="0" fontId="10" fillId="3" borderId="14" xfId="0" applyFont="1" applyFill="1" applyBorder="1" applyProtection="1">
      <protection locked="0"/>
    </xf>
    <xf numFmtId="0" fontId="15" fillId="3" borderId="0" xfId="0" applyFont="1" applyFill="1" applyProtection="1">
      <protection locked="0"/>
    </xf>
    <xf numFmtId="0" fontId="10" fillId="3" borderId="0" xfId="0" applyFont="1" applyFill="1" applyAlignment="1" applyProtection="1">
      <alignment vertical="center"/>
      <protection locked="0"/>
    </xf>
    <xf numFmtId="0" fontId="13" fillId="3" borderId="0" xfId="0" applyFont="1" applyFill="1" applyAlignment="1" applyProtection="1">
      <alignment horizontal="right" vertical="center"/>
      <protection locked="0"/>
    </xf>
    <xf numFmtId="0" fontId="10" fillId="3" borderId="0" xfId="0" applyFont="1" applyFill="1" applyAlignment="1" applyProtection="1">
      <alignment horizontal="center" vertical="center"/>
      <protection locked="0"/>
    </xf>
    <xf numFmtId="0" fontId="10" fillId="3" borderId="15" xfId="0"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 borderId="14" xfId="0" applyFont="1" applyFill="1" applyBorder="1" applyAlignment="1" applyProtection="1">
      <alignment vertical="center"/>
      <protection locked="0"/>
    </xf>
    <xf numFmtId="0" fontId="15" fillId="3" borderId="0" xfId="0" applyFont="1" applyFill="1" applyAlignment="1" applyProtection="1">
      <alignment vertical="center"/>
      <protection locked="0"/>
    </xf>
    <xf numFmtId="0" fontId="21" fillId="0" borderId="22"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21" fillId="3" borderId="0" xfId="0" applyFont="1" applyFill="1" applyAlignment="1" applyProtection="1">
      <alignment vertical="center"/>
      <protection locked="0"/>
    </xf>
    <xf numFmtId="0" fontId="15" fillId="0" borderId="22"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21" fillId="0" borderId="2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0" fillId="0" borderId="22"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Protection="1">
      <protection locked="0"/>
    </xf>
    <xf numFmtId="0" fontId="10" fillId="0" borderId="3" xfId="0" applyFont="1" applyBorder="1" applyAlignment="1" applyProtection="1">
      <alignment vertical="center"/>
      <protection locked="0"/>
    </xf>
    <xf numFmtId="0" fontId="14" fillId="0" borderId="0" xfId="0" applyFont="1" applyAlignment="1" applyProtection="1">
      <alignment horizontal="left"/>
      <protection locked="0"/>
    </xf>
    <xf numFmtId="49" fontId="14" fillId="0" borderId="22" xfId="0" applyNumberFormat="1" applyFont="1" applyBorder="1" applyProtection="1">
      <protection locked="0"/>
    </xf>
    <xf numFmtId="0" fontId="13" fillId="0" borderId="0" xfId="0" applyFont="1" applyAlignment="1" applyProtection="1">
      <alignment vertical="center"/>
      <protection locked="0"/>
    </xf>
    <xf numFmtId="49" fontId="14" fillId="0" borderId="0" xfId="0" applyNumberFormat="1" applyFont="1" applyProtection="1">
      <protection locked="0"/>
    </xf>
    <xf numFmtId="14" fontId="14" fillId="0" borderId="27"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3" fillId="14" borderId="0" xfId="0" applyFont="1" applyFill="1" applyAlignment="1" applyProtection="1">
      <alignment horizontal="center" vertical="center" wrapText="1"/>
      <protection locked="0"/>
    </xf>
    <xf numFmtId="0" fontId="10" fillId="0" borderId="7" xfId="0" applyFont="1" applyBorder="1" applyAlignment="1" applyProtection="1">
      <alignment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10" fillId="3" borderId="14" xfId="0" applyNumberFormat="1" applyFont="1" applyFill="1" applyBorder="1" applyProtection="1">
      <protection locked="0"/>
    </xf>
    <xf numFmtId="0" fontId="10" fillId="3" borderId="0" xfId="0" applyFont="1" applyFill="1" applyProtection="1">
      <protection locked="0"/>
    </xf>
    <xf numFmtId="0" fontId="10" fillId="3" borderId="15" xfId="0" applyFont="1" applyFill="1" applyBorder="1" applyProtection="1">
      <protection locked="0"/>
    </xf>
    <xf numFmtId="49" fontId="14" fillId="0" borderId="62" xfId="0" applyNumberFormat="1" applyFont="1" applyBorder="1" applyProtection="1">
      <protection locked="0"/>
    </xf>
    <xf numFmtId="49" fontId="15" fillId="0" borderId="63" xfId="0" applyNumberFormat="1" applyFont="1" applyBorder="1" applyAlignment="1" applyProtection="1">
      <alignment vertical="center"/>
      <protection locked="0"/>
    </xf>
    <xf numFmtId="0" fontId="10" fillId="0" borderId="63" xfId="0" applyFont="1" applyBorder="1" applyProtection="1">
      <protection locked="0"/>
    </xf>
    <xf numFmtId="49" fontId="15" fillId="0" borderId="64" xfId="0" applyNumberFormat="1" applyFont="1" applyBorder="1" applyAlignment="1" applyProtection="1">
      <alignment vertical="center"/>
      <protection locked="0"/>
    </xf>
    <xf numFmtId="0" fontId="10" fillId="0" borderId="22" xfId="0" applyFont="1" applyBorder="1" applyProtection="1">
      <protection locked="0"/>
    </xf>
    <xf numFmtId="0" fontId="12" fillId="9" borderId="0" xfId="0" applyFont="1" applyFill="1" applyAlignment="1" applyProtection="1">
      <alignment vertical="center"/>
      <protection locked="0"/>
    </xf>
    <xf numFmtId="0" fontId="10" fillId="0" borderId="23" xfId="0" applyFont="1" applyBorder="1" applyProtection="1">
      <protection locked="0"/>
    </xf>
    <xf numFmtId="0" fontId="15" fillId="0" borderId="0" xfId="0" applyFont="1" applyAlignment="1" applyProtection="1">
      <alignment vertical="center"/>
      <protection locked="0"/>
    </xf>
    <xf numFmtId="49" fontId="10" fillId="0" borderId="22" xfId="0" applyNumberFormat="1" applyFont="1" applyBorder="1" applyProtection="1">
      <protection locked="0"/>
    </xf>
    <xf numFmtId="49" fontId="10" fillId="0" borderId="22" xfId="0" applyNumberFormat="1" applyFont="1" applyBorder="1" applyAlignment="1" applyProtection="1">
      <alignment horizontal="left"/>
      <protection locked="0"/>
    </xf>
    <xf numFmtId="49" fontId="10" fillId="0" borderId="0" xfId="0" applyNumberFormat="1" applyFont="1" applyAlignment="1" applyProtection="1">
      <alignment horizontal="left"/>
      <protection locked="0"/>
    </xf>
    <xf numFmtId="166" fontId="10" fillId="0" borderId="0" xfId="0" applyNumberFormat="1" applyFont="1" applyAlignment="1" applyProtection="1">
      <alignment horizontal="center"/>
      <protection locked="0"/>
    </xf>
    <xf numFmtId="49" fontId="10" fillId="0" borderId="0" xfId="0" applyNumberFormat="1" applyFont="1" applyProtection="1">
      <protection locked="0"/>
    </xf>
    <xf numFmtId="49" fontId="10" fillId="0" borderId="0" xfId="1" applyNumberFormat="1" applyFont="1" applyBorder="1" applyAlignment="1" applyProtection="1">
      <protection locked="0"/>
    </xf>
    <xf numFmtId="49" fontId="10" fillId="0" borderId="0" xfId="1" applyNumberFormat="1" applyFont="1" applyBorder="1" applyAlignment="1" applyProtection="1">
      <alignment horizontal="left"/>
      <protection locked="0"/>
    </xf>
    <xf numFmtId="0" fontId="14" fillId="0" borderId="0" xfId="0" applyFont="1" applyProtection="1">
      <protection locked="0"/>
    </xf>
    <xf numFmtId="0" fontId="14" fillId="0" borderId="22" xfId="0" applyFont="1" applyBorder="1" applyProtection="1">
      <protection locked="0"/>
    </xf>
    <xf numFmtId="0" fontId="14" fillId="0" borderId="0" xfId="0" applyFont="1" applyAlignment="1" applyProtection="1">
      <alignment vertical="center"/>
      <protection locked="0"/>
    </xf>
    <xf numFmtId="0" fontId="14" fillId="0" borderId="0" xfId="0" applyFont="1" applyAlignment="1" applyProtection="1">
      <alignment vertical="center" wrapText="1"/>
      <protection locked="0"/>
    </xf>
    <xf numFmtId="164" fontId="14" fillId="0" borderId="0" xfId="0" applyNumberFormat="1" applyFont="1" applyAlignment="1" applyProtection="1">
      <alignment vertical="center"/>
      <protection locked="0"/>
    </xf>
    <xf numFmtId="164" fontId="14" fillId="0" borderId="27" xfId="0" applyNumberFormat="1" applyFont="1" applyBorder="1" applyAlignment="1" applyProtection="1">
      <alignment vertical="center"/>
      <protection locked="0"/>
    </xf>
    <xf numFmtId="9" fontId="14" fillId="0" borderId="0" xfId="2" applyFont="1" applyFill="1" applyBorder="1" applyAlignment="1" applyProtection="1">
      <alignment vertical="center"/>
      <protection locked="0"/>
    </xf>
    <xf numFmtId="0" fontId="12" fillId="0" borderId="0" xfId="0" applyFont="1" applyAlignment="1" applyProtection="1">
      <alignment vertical="top" wrapText="1"/>
      <protection locked="0"/>
    </xf>
    <xf numFmtId="0" fontId="25" fillId="0" borderId="0" xfId="0" applyFont="1" applyAlignment="1" applyProtection="1">
      <alignment vertical="center"/>
      <protection locked="0"/>
    </xf>
    <xf numFmtId="0" fontId="14" fillId="0" borderId="22"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7" xfId="0" applyFont="1" applyBorder="1" applyAlignment="1" applyProtection="1">
      <alignment vertical="center"/>
      <protection locked="0"/>
    </xf>
    <xf numFmtId="49" fontId="14" fillId="0" borderId="7" xfId="0" applyNumberFormat="1" applyFont="1" applyBorder="1" applyProtection="1">
      <protection locked="0"/>
    </xf>
    <xf numFmtId="9" fontId="14" fillId="0" borderId="7" xfId="2" applyFont="1" applyFill="1" applyBorder="1" applyAlignment="1" applyProtection="1">
      <alignment horizontal="center" vertical="center"/>
      <protection locked="0"/>
    </xf>
    <xf numFmtId="0" fontId="14" fillId="0" borderId="7" xfId="0" applyFont="1" applyBorder="1" applyProtection="1">
      <protection locked="0"/>
    </xf>
    <xf numFmtId="0" fontId="10" fillId="0" borderId="3" xfId="0" applyFont="1" applyBorder="1" applyProtection="1">
      <protection locked="0"/>
    </xf>
    <xf numFmtId="0" fontId="21" fillId="0" borderId="6" xfId="0" applyFont="1" applyBorder="1" applyAlignment="1" applyProtection="1">
      <alignment vertical="center"/>
      <protection locked="0"/>
    </xf>
    <xf numFmtId="49" fontId="14" fillId="3" borderId="14" xfId="0" applyNumberFormat="1" applyFont="1" applyFill="1" applyBorder="1" applyAlignment="1" applyProtection="1">
      <alignment vertical="center"/>
      <protection locked="0"/>
    </xf>
    <xf numFmtId="49" fontId="14" fillId="3" borderId="0" xfId="0" applyNumberFormat="1" applyFont="1" applyFill="1" applyAlignment="1" applyProtection="1">
      <alignment horizontal="left" vertical="center" indent="1"/>
      <protection locked="0"/>
    </xf>
    <xf numFmtId="0" fontId="14" fillId="3" borderId="14" xfId="0" applyFont="1" applyFill="1" applyBorder="1" applyProtection="1">
      <protection locked="0"/>
    </xf>
    <xf numFmtId="0" fontId="14" fillId="3" borderId="0" xfId="0" applyFont="1" applyFill="1" applyProtection="1">
      <protection locked="0"/>
    </xf>
    <xf numFmtId="0" fontId="14" fillId="3" borderId="0" xfId="0" applyFont="1" applyFill="1" applyAlignment="1" applyProtection="1">
      <alignment horizontal="center"/>
      <protection locked="0"/>
    </xf>
    <xf numFmtId="49" fontId="14" fillId="3" borderId="0" xfId="0" applyNumberFormat="1" applyFont="1" applyFill="1" applyAlignment="1" applyProtection="1">
      <alignment horizontal="right"/>
      <protection locked="0"/>
    </xf>
    <xf numFmtId="49" fontId="14" fillId="3" borderId="0" xfId="0" applyNumberFormat="1" applyFont="1" applyFill="1" applyAlignment="1" applyProtection="1">
      <alignment horizontal="center"/>
      <protection locked="0"/>
    </xf>
    <xf numFmtId="49" fontId="10" fillId="2" borderId="16" xfId="0" applyNumberFormat="1" applyFont="1" applyFill="1" applyBorder="1" applyProtection="1">
      <protection locked="0"/>
    </xf>
    <xf numFmtId="0" fontId="10" fillId="2" borderId="17" xfId="0" applyFont="1" applyFill="1" applyBorder="1" applyProtection="1">
      <protection locked="0"/>
    </xf>
    <xf numFmtId="49" fontId="10" fillId="3" borderId="0" xfId="0" applyNumberFormat="1" applyFont="1" applyFill="1" applyProtection="1">
      <protection locked="0"/>
    </xf>
    <xf numFmtId="49" fontId="14" fillId="3" borderId="14" xfId="0" applyNumberFormat="1" applyFont="1" applyFill="1" applyBorder="1" applyAlignment="1" applyProtection="1">
      <alignment horizontal="left" indent="1"/>
      <protection locked="0"/>
    </xf>
    <xf numFmtId="164" fontId="14" fillId="3" borderId="15" xfId="0" applyNumberFormat="1" applyFont="1" applyFill="1" applyBorder="1" applyProtection="1">
      <protection locked="0"/>
    </xf>
    <xf numFmtId="49" fontId="14" fillId="3" borderId="14" xfId="0" applyNumberFormat="1" applyFont="1" applyFill="1" applyBorder="1" applyProtection="1">
      <protection locked="0"/>
    </xf>
    <xf numFmtId="49" fontId="15" fillId="3" borderId="0" xfId="0" applyNumberFormat="1" applyFont="1" applyFill="1" applyProtection="1">
      <protection locked="0"/>
    </xf>
    <xf numFmtId="0" fontId="14" fillId="3" borderId="15" xfId="0" applyFont="1" applyFill="1" applyBorder="1" applyProtection="1">
      <protection locked="0"/>
    </xf>
    <xf numFmtId="0" fontId="12" fillId="3" borderId="0" xfId="0" applyFont="1" applyFill="1" applyProtection="1">
      <protection locked="0"/>
    </xf>
    <xf numFmtId="49" fontId="14" fillId="3" borderId="0" xfId="0" applyNumberFormat="1" applyFont="1" applyFill="1" applyAlignment="1" applyProtection="1">
      <alignment horizontal="left" indent="1"/>
      <protection locked="0"/>
    </xf>
    <xf numFmtId="0" fontId="15" fillId="3" borderId="0" xfId="0" applyFont="1" applyFill="1" applyAlignment="1" applyProtection="1">
      <alignment horizontal="left"/>
      <protection locked="0"/>
    </xf>
    <xf numFmtId="49" fontId="14" fillId="3" borderId="0" xfId="0" applyNumberFormat="1" applyFont="1" applyFill="1" applyAlignment="1" applyProtection="1">
      <alignment horizontal="left" vertical="center"/>
      <protection locked="0"/>
    </xf>
    <xf numFmtId="49" fontId="14" fillId="3" borderId="0" xfId="0" applyNumberFormat="1" applyFont="1" applyFill="1" applyAlignment="1" applyProtection="1">
      <alignment horizontal="left" vertical="top"/>
      <protection locked="0"/>
    </xf>
    <xf numFmtId="0" fontId="14" fillId="3" borderId="0" xfId="0" applyFont="1" applyFill="1" applyAlignment="1" applyProtection="1">
      <alignment horizontal="left" vertical="center"/>
      <protection locked="0"/>
    </xf>
    <xf numFmtId="0" fontId="14" fillId="3" borderId="0" xfId="0" applyFont="1" applyFill="1" applyAlignment="1" applyProtection="1">
      <alignment vertical="center"/>
      <protection locked="0"/>
    </xf>
    <xf numFmtId="0" fontId="10" fillId="2" borderId="16" xfId="0" applyFont="1" applyFill="1" applyBorder="1" applyProtection="1">
      <protection locked="0"/>
    </xf>
    <xf numFmtId="0" fontId="11" fillId="3" borderId="1" xfId="0" applyFont="1" applyFill="1" applyBorder="1" applyProtection="1">
      <protection locked="0"/>
    </xf>
    <xf numFmtId="0" fontId="11" fillId="3" borderId="0" xfId="0" applyFont="1" applyFill="1" applyProtection="1">
      <protection locked="0"/>
    </xf>
    <xf numFmtId="0" fontId="10" fillId="3" borderId="14" xfId="0" applyFont="1" applyFill="1" applyBorder="1" applyAlignment="1" applyProtection="1">
      <alignment horizontal="right"/>
      <protection locked="0"/>
    </xf>
    <xf numFmtId="0" fontId="10" fillId="3" borderId="29" xfId="0" applyFont="1" applyFill="1" applyBorder="1" applyProtection="1">
      <protection locked="0"/>
    </xf>
    <xf numFmtId="0" fontId="10" fillId="3" borderId="1" xfId="0" applyFont="1" applyFill="1" applyBorder="1" applyProtection="1">
      <protection locked="0"/>
    </xf>
    <xf numFmtId="0" fontId="10" fillId="3" borderId="30" xfId="0" applyFont="1" applyFill="1" applyBorder="1" applyProtection="1">
      <protection locked="0"/>
    </xf>
    <xf numFmtId="0" fontId="10" fillId="3" borderId="31" xfId="0" applyFont="1" applyFill="1" applyBorder="1" applyProtection="1">
      <protection locked="0"/>
    </xf>
    <xf numFmtId="0" fontId="10" fillId="3" borderId="7" xfId="0" applyFont="1" applyFill="1" applyBorder="1" applyProtection="1">
      <protection locked="0"/>
    </xf>
    <xf numFmtId="0" fontId="10" fillId="3" borderId="32" xfId="0" applyFont="1" applyFill="1" applyBorder="1" applyProtection="1">
      <protection locked="0"/>
    </xf>
    <xf numFmtId="0" fontId="10" fillId="3" borderId="0" xfId="0" applyFont="1" applyFill="1" applyAlignment="1" applyProtection="1">
      <alignment vertical="top"/>
      <protection locked="0"/>
    </xf>
    <xf numFmtId="14" fontId="10" fillId="9" borderId="27" xfId="0" applyNumberFormat="1" applyFont="1" applyFill="1" applyBorder="1" applyAlignment="1" applyProtection="1">
      <alignment horizontal="center" vertical="center"/>
      <protection locked="0"/>
    </xf>
    <xf numFmtId="0" fontId="10" fillId="3" borderId="19" xfId="0" applyFont="1" applyFill="1" applyBorder="1" applyProtection="1">
      <protection locked="0"/>
    </xf>
    <xf numFmtId="0" fontId="14" fillId="3" borderId="20"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14" fontId="14" fillId="9" borderId="27" xfId="0" applyNumberFormat="1" applyFont="1" applyFill="1" applyBorder="1" applyAlignment="1" applyProtection="1">
      <alignment horizontal="center" vertical="center"/>
      <protection locked="0"/>
    </xf>
    <xf numFmtId="0" fontId="14" fillId="3" borderId="0" xfId="0" applyFont="1" applyFill="1" applyAlignment="1" applyProtection="1">
      <alignment vertical="top"/>
      <protection locked="0"/>
    </xf>
    <xf numFmtId="0" fontId="35" fillId="0" borderId="0" xfId="0" applyFont="1" applyAlignment="1">
      <alignment vertical="center"/>
    </xf>
    <xf numFmtId="0" fontId="34" fillId="0" borderId="0" xfId="0" applyFont="1" applyAlignment="1">
      <alignment vertical="center"/>
    </xf>
    <xf numFmtId="0" fontId="35" fillId="0" borderId="0" xfId="0" applyFont="1" applyAlignment="1">
      <alignment horizontal="left" vertical="center" indent="4"/>
    </xf>
    <xf numFmtId="0" fontId="37" fillId="0" borderId="0" xfId="0" applyFont="1" applyAlignment="1">
      <alignment horizontal="left" vertical="center" indent="8"/>
    </xf>
    <xf numFmtId="0" fontId="43" fillId="0" borderId="0" xfId="0" applyFont="1" applyAlignment="1">
      <alignment horizontal="left" vertical="center" indent="4"/>
    </xf>
    <xf numFmtId="0" fontId="45" fillId="0" borderId="0" xfId="0" applyFont="1" applyAlignment="1">
      <alignment vertical="center"/>
    </xf>
    <xf numFmtId="0" fontId="46" fillId="0" borderId="0" xfId="0" applyFont="1" applyAlignment="1">
      <alignment horizontal="left" vertical="center" indent="8"/>
    </xf>
    <xf numFmtId="0" fontId="47" fillId="0" borderId="0" xfId="0" applyFont="1" applyAlignment="1">
      <alignment horizontal="left" vertical="center" indent="8"/>
    </xf>
    <xf numFmtId="0" fontId="47" fillId="0" borderId="0" xfId="0" applyFont="1" applyAlignment="1">
      <alignment vertical="center"/>
    </xf>
    <xf numFmtId="0" fontId="47" fillId="0" borderId="0" xfId="0" applyFont="1" applyAlignment="1">
      <alignment horizontal="left" vertical="center" indent="4"/>
    </xf>
    <xf numFmtId="0" fontId="47" fillId="0" borderId="0" xfId="0" applyFont="1" applyAlignment="1">
      <alignment horizontal="left" vertical="center" indent="6"/>
    </xf>
    <xf numFmtId="0" fontId="26" fillId="0" borderId="0" xfId="0" applyFont="1" applyAlignment="1">
      <alignment horizontal="left" vertical="center" indent="4"/>
    </xf>
    <xf numFmtId="0" fontId="49" fillId="0" borderId="0" xfId="0" applyFont="1" applyAlignment="1">
      <alignment horizontal="left" vertical="center" indent="4"/>
    </xf>
    <xf numFmtId="0" fontId="11" fillId="0" borderId="0" xfId="0" applyFont="1" applyAlignment="1">
      <alignment horizontal="left" vertical="center" indent="8"/>
    </xf>
    <xf numFmtId="0" fontId="10" fillId="0" borderId="0" xfId="0" applyFont="1" applyAlignment="1">
      <alignment horizontal="left" vertical="center" indent="4"/>
    </xf>
    <xf numFmtId="0" fontId="26" fillId="0" borderId="0" xfId="0" applyFont="1" applyAlignment="1">
      <alignment horizontal="left" vertical="center" indent="8"/>
    </xf>
    <xf numFmtId="0" fontId="50" fillId="0" borderId="0" xfId="0" applyFont="1" applyAlignment="1">
      <alignment horizontal="left" vertical="center" indent="4"/>
    </xf>
    <xf numFmtId="0" fontId="45" fillId="0" borderId="0" xfId="0" applyFont="1" applyAlignment="1">
      <alignment horizontal="left" vertical="center" indent="4"/>
    </xf>
    <xf numFmtId="0" fontId="51" fillId="0" borderId="0" xfId="0" applyFont="1" applyAlignment="1">
      <alignment horizontal="left" vertical="center" indent="6"/>
    </xf>
    <xf numFmtId="0" fontId="11" fillId="0" borderId="0" xfId="0" applyFont="1" applyAlignment="1">
      <alignment horizontal="left" vertical="center" indent="4"/>
    </xf>
    <xf numFmtId="0" fontId="26" fillId="0" borderId="0" xfId="0" applyFont="1" applyAlignment="1">
      <alignment vertical="center"/>
    </xf>
    <xf numFmtId="0" fontId="53" fillId="0" borderId="0" xfId="0" applyFont="1" applyAlignment="1">
      <alignment vertical="center"/>
    </xf>
    <xf numFmtId="0" fontId="10" fillId="0" borderId="0" xfId="0" applyFont="1" applyAlignment="1">
      <alignment vertical="center"/>
    </xf>
    <xf numFmtId="0" fontId="46" fillId="0" borderId="0" xfId="0" applyFont="1" applyAlignment="1">
      <alignment horizontal="left" vertical="center" indent="3"/>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33" fillId="0" borderId="0" xfId="0" applyFont="1" applyAlignment="1">
      <alignment vertical="center"/>
    </xf>
    <xf numFmtId="0" fontId="41" fillId="0" borderId="0" xfId="0" applyFont="1" applyAlignment="1">
      <alignment horizontal="left" vertical="center" wrapText="1" indent="8"/>
    </xf>
    <xf numFmtId="0" fontId="48" fillId="0" borderId="0" xfId="0" applyFont="1" applyAlignment="1">
      <alignment horizontal="left" vertical="center" indent="3"/>
    </xf>
    <xf numFmtId="0" fontId="41" fillId="0" borderId="0" xfId="0" applyFont="1" applyAlignment="1">
      <alignment horizontal="left" vertical="center" indent="10"/>
    </xf>
    <xf numFmtId="0" fontId="11" fillId="0" borderId="0" xfId="0" applyFont="1" applyAlignment="1">
      <alignment horizontal="left" vertical="center" wrapText="1" indent="4"/>
    </xf>
    <xf numFmtId="0" fontId="47" fillId="0" borderId="0" xfId="0" applyFont="1" applyAlignment="1">
      <alignment horizontal="left" vertical="center" indent="3"/>
    </xf>
    <xf numFmtId="0" fontId="38" fillId="0" borderId="0" xfId="0" applyFont="1" applyAlignment="1">
      <alignment horizontal="left" vertical="center" indent="10"/>
    </xf>
    <xf numFmtId="0" fontId="37" fillId="0" borderId="0" xfId="0" applyFont="1" applyAlignment="1">
      <alignment horizontal="left" vertical="center" indent="10"/>
    </xf>
    <xf numFmtId="0" fontId="0" fillId="0" borderId="0" xfId="0" applyAlignment="1">
      <alignment horizontal="left" indent="2"/>
    </xf>
    <xf numFmtId="0" fontId="41" fillId="0" borderId="0" xfId="0" applyFont="1" applyAlignment="1">
      <alignment horizontal="left" vertical="center" indent="12"/>
    </xf>
    <xf numFmtId="0" fontId="56" fillId="0" borderId="0" xfId="9" applyAlignment="1" applyProtection="1">
      <alignment vertical="center"/>
    </xf>
    <xf numFmtId="0" fontId="13" fillId="0" borderId="20" xfId="0" applyFont="1" applyBorder="1" applyAlignment="1" applyProtection="1">
      <alignment vertical="center"/>
      <protection locked="0"/>
    </xf>
    <xf numFmtId="49" fontId="12" fillId="0" borderId="0" xfId="0" applyNumberFormat="1" applyFont="1" applyAlignment="1" applyProtection="1">
      <alignment vertical="center"/>
      <protection locked="0"/>
    </xf>
    <xf numFmtId="49" fontId="12" fillId="0" borderId="23" xfId="0" applyNumberFormat="1" applyFont="1" applyBorder="1" applyAlignment="1" applyProtection="1">
      <alignment vertical="center"/>
      <protection locked="0"/>
    </xf>
    <xf numFmtId="49" fontId="12" fillId="0" borderId="0" xfId="0" applyNumberFormat="1" applyFont="1" applyAlignment="1" applyProtection="1">
      <alignment horizontal="left" vertical="center"/>
      <protection locked="0"/>
    </xf>
    <xf numFmtId="0" fontId="58" fillId="0" borderId="27" xfId="0" applyFont="1" applyBorder="1"/>
    <xf numFmtId="10" fontId="58" fillId="0" borderId="27" xfId="2" applyNumberFormat="1" applyFont="1" applyBorder="1" applyProtection="1">
      <protection hidden="1"/>
    </xf>
    <xf numFmtId="10" fontId="3" fillId="0" borderId="27" xfId="2" applyNumberFormat="1" applyFont="1" applyBorder="1"/>
    <xf numFmtId="0" fontId="3" fillId="0" borderId="27" xfId="0" applyFont="1" applyBorder="1"/>
    <xf numFmtId="49" fontId="14" fillId="0" borderId="9" xfId="0" applyNumberFormat="1" applyFont="1" applyBorder="1" applyAlignment="1" applyProtection="1">
      <alignment vertical="center"/>
      <protection locked="0"/>
    </xf>
    <xf numFmtId="49" fontId="14" fillId="0" borderId="59" xfId="0" applyNumberFormat="1" applyFont="1" applyBorder="1" applyAlignment="1" applyProtection="1">
      <alignment vertical="center"/>
      <protection locked="0"/>
    </xf>
    <xf numFmtId="49" fontId="14" fillId="0" borderId="10" xfId="0" applyNumberFormat="1" applyFont="1" applyBorder="1" applyAlignment="1" applyProtection="1">
      <alignment vertical="center"/>
      <protection locked="0"/>
    </xf>
    <xf numFmtId="49" fontId="14" fillId="0" borderId="0" xfId="0" applyNumberFormat="1" applyFont="1" applyAlignment="1" applyProtection="1">
      <alignment horizontal="left" vertical="top"/>
      <protection locked="0"/>
    </xf>
    <xf numFmtId="49" fontId="12" fillId="0" borderId="22" xfId="0" applyNumberFormat="1" applyFont="1" applyBorder="1" applyAlignment="1" applyProtection="1">
      <alignment horizontal="right" vertical="center"/>
      <protection locked="0"/>
    </xf>
    <xf numFmtId="49" fontId="12" fillId="0" borderId="0" xfId="0" applyNumberFormat="1" applyFont="1" applyAlignment="1" applyProtection="1">
      <alignment horizontal="right" vertical="center"/>
      <protection locked="0"/>
    </xf>
    <xf numFmtId="0" fontId="14" fillId="0" borderId="22"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49" fontId="14" fillId="9" borderId="9" xfId="0" applyNumberFormat="1" applyFont="1" applyFill="1" applyBorder="1" applyAlignment="1" applyProtection="1">
      <alignment horizontal="center"/>
      <protection locked="0"/>
    </xf>
    <xf numFmtId="49" fontId="14" fillId="9" borderId="8" xfId="0" applyNumberFormat="1" applyFont="1" applyFill="1" applyBorder="1" applyAlignment="1" applyProtection="1">
      <alignment horizontal="center"/>
      <protection locked="0"/>
    </xf>
    <xf numFmtId="49" fontId="14" fillId="9" borderId="10" xfId="0" applyNumberFormat="1" applyFont="1" applyFill="1" applyBorder="1" applyAlignment="1" applyProtection="1">
      <alignment horizontal="center"/>
      <protection locked="0"/>
    </xf>
    <xf numFmtId="0" fontId="10" fillId="9" borderId="9" xfId="0" applyFont="1" applyFill="1" applyBorder="1" applyAlignment="1" applyProtection="1">
      <alignment vertical="center"/>
      <protection locked="0"/>
    </xf>
    <xf numFmtId="0" fontId="10" fillId="9" borderId="8" xfId="0" applyFont="1" applyFill="1" applyBorder="1" applyAlignment="1" applyProtection="1">
      <alignment vertical="center"/>
      <protection locked="0"/>
    </xf>
    <xf numFmtId="0" fontId="10" fillId="9" borderId="10" xfId="0" applyFont="1" applyFill="1" applyBorder="1" applyAlignment="1" applyProtection="1">
      <alignment vertical="center"/>
      <protection locked="0"/>
    </xf>
    <xf numFmtId="0" fontId="15" fillId="9" borderId="5" xfId="0" applyFont="1" applyFill="1" applyBorder="1" applyAlignment="1" applyProtection="1">
      <alignment horizontal="center"/>
      <protection locked="0"/>
    </xf>
    <xf numFmtId="0" fontId="15" fillId="9" borderId="1" xfId="0" applyFont="1" applyFill="1" applyBorder="1" applyAlignment="1" applyProtection="1">
      <alignment horizontal="center"/>
      <protection locked="0"/>
    </xf>
    <xf numFmtId="0" fontId="15" fillId="9" borderId="2" xfId="0" applyFont="1" applyFill="1" applyBorder="1" applyAlignment="1" applyProtection="1">
      <alignment horizontal="center"/>
      <protection locked="0"/>
    </xf>
    <xf numFmtId="165" fontId="14" fillId="4" borderId="27" xfId="0" applyNumberFormat="1" applyFont="1" applyFill="1" applyBorder="1"/>
    <xf numFmtId="165" fontId="15" fillId="4" borderId="9" xfId="0" applyNumberFormat="1" applyFont="1" applyFill="1" applyBorder="1"/>
    <xf numFmtId="165" fontId="15" fillId="4" borderId="8" xfId="0" applyNumberFormat="1" applyFont="1" applyFill="1" applyBorder="1"/>
    <xf numFmtId="165" fontId="15" fillId="4" borderId="10" xfId="0" applyNumberFormat="1" applyFont="1" applyFill="1" applyBorder="1"/>
    <xf numFmtId="165" fontId="15" fillId="4" borderId="27" xfId="0" applyNumberFormat="1" applyFont="1" applyFill="1" applyBorder="1"/>
    <xf numFmtId="49" fontId="14" fillId="0" borderId="5" xfId="0" applyNumberFormat="1" applyFont="1" applyBorder="1" applyAlignment="1" applyProtection="1">
      <alignment vertical="top" wrapText="1"/>
      <protection locked="0"/>
    </xf>
    <xf numFmtId="49" fontId="14"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49" fontId="14" fillId="0" borderId="22" xfId="0" applyNumberFormat="1" applyFont="1" applyBorder="1" applyAlignment="1" applyProtection="1">
      <alignment vertical="top" wrapText="1"/>
      <protection locked="0"/>
    </xf>
    <xf numFmtId="49" fontId="14" fillId="0" borderId="0" xfId="0" applyNumberFormat="1" applyFont="1" applyAlignment="1" applyProtection="1">
      <alignment vertical="top" wrapText="1"/>
      <protection locked="0"/>
    </xf>
    <xf numFmtId="49" fontId="14" fillId="0" borderId="23" xfId="0" applyNumberFormat="1" applyFont="1" applyBorder="1" applyAlignment="1" applyProtection="1">
      <alignment vertical="top" wrapText="1"/>
      <protection locked="0"/>
    </xf>
    <xf numFmtId="49" fontId="14"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49" fontId="18" fillId="9" borderId="9" xfId="0" applyNumberFormat="1" applyFont="1" applyFill="1" applyBorder="1" applyAlignment="1" applyProtection="1">
      <alignment horizontal="left"/>
      <protection locked="0"/>
    </xf>
    <xf numFmtId="49" fontId="18" fillId="9" borderId="8" xfId="0" applyNumberFormat="1" applyFont="1" applyFill="1" applyBorder="1" applyAlignment="1" applyProtection="1">
      <alignment horizontal="left"/>
      <protection locked="0"/>
    </xf>
    <xf numFmtId="49" fontId="18" fillId="9" borderId="10" xfId="0" applyNumberFormat="1" applyFont="1" applyFill="1" applyBorder="1" applyAlignment="1" applyProtection="1">
      <alignment horizontal="left"/>
      <protection locked="0"/>
    </xf>
    <xf numFmtId="49" fontId="14" fillId="3" borderId="0" xfId="0" applyNumberFormat="1" applyFont="1" applyFill="1" applyAlignment="1" applyProtection="1">
      <alignment horizontal="left"/>
      <protection locked="0"/>
    </xf>
    <xf numFmtId="14" fontId="18" fillId="9" borderId="9" xfId="0" applyNumberFormat="1" applyFont="1" applyFill="1" applyBorder="1" applyAlignment="1" applyProtection="1">
      <alignment horizontal="center"/>
      <protection locked="0"/>
    </xf>
    <xf numFmtId="14" fontId="18" fillId="9" borderId="8" xfId="0" applyNumberFormat="1" applyFont="1" applyFill="1" applyBorder="1" applyAlignment="1" applyProtection="1">
      <alignment horizontal="center"/>
      <protection locked="0"/>
    </xf>
    <xf numFmtId="14" fontId="18" fillId="9" borderId="10" xfId="0" applyNumberFormat="1" applyFont="1" applyFill="1" applyBorder="1" applyAlignment="1" applyProtection="1">
      <alignment horizontal="center"/>
      <protection locked="0"/>
    </xf>
    <xf numFmtId="49" fontId="14" fillId="9" borderId="0" xfId="0" applyNumberFormat="1" applyFont="1" applyFill="1" applyAlignment="1" applyProtection="1">
      <alignment vertical="center"/>
      <protection locked="0"/>
    </xf>
    <xf numFmtId="49" fontId="12" fillId="3" borderId="12" xfId="0" applyNumberFormat="1" applyFont="1" applyFill="1" applyBorder="1" applyAlignment="1" applyProtection="1">
      <alignment horizontal="center" vertical="center"/>
      <protection locked="0"/>
    </xf>
    <xf numFmtId="49" fontId="18" fillId="9" borderId="9" xfId="0" applyNumberFormat="1" applyFont="1" applyFill="1" applyBorder="1" applyProtection="1">
      <protection locked="0"/>
    </xf>
    <xf numFmtId="49" fontId="18" fillId="9" borderId="8" xfId="0" applyNumberFormat="1" applyFont="1" applyFill="1" applyBorder="1" applyProtection="1">
      <protection locked="0"/>
    </xf>
    <xf numFmtId="49" fontId="18" fillId="9" borderId="10" xfId="0" applyNumberFormat="1" applyFont="1" applyFill="1" applyBorder="1" applyProtection="1">
      <protection locked="0"/>
    </xf>
    <xf numFmtId="0" fontId="14" fillId="9" borderId="9"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14" fillId="9" borderId="10" xfId="0" applyFont="1" applyFill="1" applyBorder="1" applyAlignment="1" applyProtection="1">
      <alignment vertical="center"/>
      <protection locked="0"/>
    </xf>
    <xf numFmtId="165" fontId="14" fillId="4" borderId="9" xfId="0" applyNumberFormat="1" applyFont="1" applyFill="1" applyBorder="1"/>
    <xf numFmtId="165" fontId="14" fillId="4" borderId="8" xfId="0" applyNumberFormat="1" applyFont="1" applyFill="1" applyBorder="1"/>
    <xf numFmtId="165" fontId="14" fillId="4" borderId="10" xfId="0" applyNumberFormat="1" applyFont="1" applyFill="1" applyBorder="1"/>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0" fontId="20" fillId="0" borderId="14"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15" xfId="0" applyFont="1" applyBorder="1" applyAlignment="1" applyProtection="1">
      <alignment horizontal="center"/>
      <protection locked="0"/>
    </xf>
    <xf numFmtId="0" fontId="12" fillId="5" borderId="24"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10" fillId="6" borderId="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1" fillId="2" borderId="34" xfId="0" applyFont="1" applyFill="1" applyBorder="1" applyAlignment="1" applyProtection="1">
      <alignment vertical="center"/>
      <protection locked="0"/>
    </xf>
    <xf numFmtId="0" fontId="21" fillId="0" borderId="2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4" fillId="0" borderId="5"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5" fillId="9" borderId="5"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14" fontId="14" fillId="0" borderId="10" xfId="0" applyNumberFormat="1"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59"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5" fillId="9" borderId="63" xfId="0" applyNumberFormat="1" applyFont="1" applyFill="1" applyBorder="1" applyAlignment="1" applyProtection="1">
      <alignment horizontal="center" vertical="center"/>
      <protection locked="0"/>
    </xf>
    <xf numFmtId="0" fontId="13" fillId="5" borderId="1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6" fillId="0" borderId="0" xfId="0" applyFont="1" applyAlignment="1" applyProtection="1">
      <alignment horizontal="center"/>
      <protection locked="0"/>
    </xf>
    <xf numFmtId="49" fontId="15" fillId="13" borderId="65" xfId="0" applyNumberFormat="1" applyFont="1" applyFill="1" applyBorder="1" applyAlignment="1" applyProtection="1">
      <alignment horizontal="center" vertical="center"/>
      <protection locked="0"/>
    </xf>
    <xf numFmtId="49" fontId="15" fillId="13" borderId="57" xfId="0" applyNumberFormat="1" applyFont="1" applyFill="1" applyBorder="1" applyAlignment="1" applyProtection="1">
      <alignment horizontal="center" vertical="center"/>
      <protection locked="0"/>
    </xf>
    <xf numFmtId="49" fontId="15" fillId="13" borderId="66" xfId="0" applyNumberFormat="1" applyFont="1" applyFill="1" applyBorder="1" applyAlignment="1" applyProtection="1">
      <alignment horizontal="center" vertical="center"/>
      <protection locked="0"/>
    </xf>
    <xf numFmtId="0" fontId="12" fillId="9" borderId="0" xfId="0" applyFont="1" applyFill="1" applyAlignment="1" applyProtection="1">
      <alignment horizontal="center" vertical="center" wrapText="1"/>
      <protection locked="0"/>
    </xf>
    <xf numFmtId="49" fontId="15" fillId="9" borderId="63" xfId="0" applyNumberFormat="1" applyFont="1" applyFill="1" applyBorder="1" applyAlignment="1" applyProtection="1">
      <alignment horizontal="center"/>
      <protection locked="0"/>
    </xf>
    <xf numFmtId="0" fontId="14" fillId="5" borderId="9" xfId="0" applyFont="1" applyFill="1" applyBorder="1" applyAlignment="1" applyProtection="1">
      <alignment vertical="center"/>
      <protection locked="0"/>
    </xf>
    <xf numFmtId="0" fontId="14" fillId="5" borderId="59" xfId="0" applyFont="1" applyFill="1" applyBorder="1" applyAlignment="1" applyProtection="1">
      <alignment vertical="center"/>
      <protection locked="0"/>
    </xf>
    <xf numFmtId="0" fontId="14" fillId="5" borderId="10" xfId="0" applyFont="1" applyFill="1" applyBorder="1" applyAlignment="1" applyProtection="1">
      <alignment vertical="center"/>
      <protection locked="0"/>
    </xf>
    <xf numFmtId="0" fontId="14" fillId="5" borderId="9" xfId="0" applyFont="1" applyFill="1" applyBorder="1" applyAlignment="1" applyProtection="1">
      <alignment horizontal="center" vertical="center"/>
      <protection locked="0"/>
    </xf>
    <xf numFmtId="0" fontId="14" fillId="5" borderId="5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3" fillId="0" borderId="12" xfId="0" applyFont="1" applyBorder="1" applyAlignment="1">
      <alignment horizontal="right" vertical="center"/>
    </xf>
    <xf numFmtId="49" fontId="14" fillId="0" borderId="62" xfId="0" applyNumberFormat="1" applyFont="1" applyBorder="1" applyAlignment="1" applyProtection="1">
      <alignment horizontal="center" wrapText="1"/>
      <protection locked="0"/>
    </xf>
    <xf numFmtId="49" fontId="14" fillId="0" borderId="1" xfId="0" applyNumberFormat="1" applyFont="1" applyBorder="1" applyAlignment="1" applyProtection="1">
      <alignment horizontal="center" wrapText="1"/>
      <protection locked="0"/>
    </xf>
    <xf numFmtId="49" fontId="14" fillId="0" borderId="64" xfId="0" applyNumberFormat="1" applyFont="1" applyBorder="1" applyAlignment="1" applyProtection="1">
      <alignment horizontal="center" wrapText="1"/>
      <protection locked="0"/>
    </xf>
    <xf numFmtId="49" fontId="14" fillId="0" borderId="22" xfId="0" applyNumberFormat="1" applyFont="1" applyBorder="1" applyAlignment="1" applyProtection="1">
      <alignment horizontal="center" wrapText="1"/>
      <protection locked="0"/>
    </xf>
    <xf numFmtId="49" fontId="14" fillId="0" borderId="0" xfId="0" applyNumberFormat="1" applyFont="1" applyAlignment="1" applyProtection="1">
      <alignment horizontal="center" wrapText="1"/>
      <protection locked="0"/>
    </xf>
    <xf numFmtId="49" fontId="14" fillId="0" borderId="23" xfId="0" applyNumberFormat="1" applyFont="1" applyBorder="1" applyAlignment="1" applyProtection="1">
      <alignment horizontal="center" wrapText="1"/>
      <protection locked="0"/>
    </xf>
    <xf numFmtId="49" fontId="14" fillId="0" borderId="65" xfId="0" applyNumberFormat="1" applyFont="1" applyBorder="1" applyAlignment="1" applyProtection="1">
      <alignment horizontal="center" wrapText="1"/>
      <protection locked="0"/>
    </xf>
    <xf numFmtId="49" fontId="14" fillId="0" borderId="57" xfId="0" applyNumberFormat="1" applyFont="1" applyBorder="1" applyAlignment="1" applyProtection="1">
      <alignment horizontal="center" wrapText="1"/>
      <protection locked="0"/>
    </xf>
    <xf numFmtId="49" fontId="14" fillId="0" borderId="66" xfId="0" applyNumberFormat="1" applyFont="1" applyBorder="1" applyAlignment="1" applyProtection="1">
      <alignment horizontal="center" wrapText="1"/>
      <protection locked="0"/>
    </xf>
    <xf numFmtId="0" fontId="32" fillId="3" borderId="1" xfId="0"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59"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49" fontId="32" fillId="3" borderId="0" xfId="0" applyNumberFormat="1" applyFont="1" applyFill="1" applyAlignment="1" applyProtection="1">
      <alignment vertical="center"/>
      <protection locked="0"/>
    </xf>
    <xf numFmtId="0" fontId="11" fillId="2" borderId="4"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14" fontId="10" fillId="9" borderId="9" xfId="0" applyNumberFormat="1" applyFont="1" applyFill="1" applyBorder="1" applyAlignment="1" applyProtection="1">
      <alignment horizontal="center" vertical="center"/>
      <protection locked="0"/>
    </xf>
    <xf numFmtId="14" fontId="10" fillId="9" borderId="59" xfId="0" applyNumberFormat="1" applyFont="1" applyFill="1" applyBorder="1" applyAlignment="1" applyProtection="1">
      <alignment horizontal="center" vertical="center"/>
      <protection locked="0"/>
    </xf>
    <xf numFmtId="14" fontId="10" fillId="9" borderId="10" xfId="0" applyNumberFormat="1" applyFont="1" applyFill="1" applyBorder="1" applyAlignment="1" applyProtection="1">
      <alignment horizontal="center" vertical="center"/>
      <protection locked="0"/>
    </xf>
    <xf numFmtId="49" fontId="14" fillId="0" borderId="27" xfId="0" applyNumberFormat="1" applyFont="1" applyBorder="1" applyAlignment="1" applyProtection="1">
      <alignment vertical="top" wrapText="1"/>
      <protection locked="0"/>
    </xf>
    <xf numFmtId="49" fontId="11" fillId="2" borderId="4" xfId="0" applyNumberFormat="1" applyFont="1" applyFill="1" applyBorder="1" applyAlignment="1" applyProtection="1">
      <alignment vertical="center"/>
      <protection locked="0"/>
    </xf>
    <xf numFmtId="0" fontId="14" fillId="0" borderId="5"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3" borderId="0" xfId="0" applyFont="1" applyFill="1" applyAlignment="1" applyProtection="1">
      <alignment horizontal="left"/>
      <protection locked="0"/>
    </xf>
    <xf numFmtId="0" fontId="14" fillId="9" borderId="27" xfId="0" applyFont="1" applyFill="1" applyBorder="1" applyAlignment="1" applyProtection="1">
      <alignment horizontal="center"/>
      <protection locked="0"/>
    </xf>
    <xf numFmtId="14" fontId="14" fillId="9" borderId="9" xfId="0" applyNumberFormat="1" applyFont="1" applyFill="1" applyBorder="1" applyAlignment="1" applyProtection="1">
      <alignment vertical="center"/>
      <protection locked="0"/>
    </xf>
    <xf numFmtId="14" fontId="14" fillId="9" borderId="8" xfId="0" applyNumberFormat="1" applyFont="1" applyFill="1" applyBorder="1" applyAlignment="1" applyProtection="1">
      <alignment vertical="center"/>
      <protection locked="0"/>
    </xf>
    <xf numFmtId="14" fontId="14" fillId="9" borderId="10" xfId="0" applyNumberFormat="1" applyFont="1" applyFill="1" applyBorder="1" applyAlignment="1" applyProtection="1">
      <alignment vertical="center"/>
      <protection locked="0"/>
    </xf>
    <xf numFmtId="0" fontId="14" fillId="9" borderId="9" xfId="0"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10" xfId="0" applyFont="1" applyFill="1" applyBorder="1" applyAlignment="1" applyProtection="1">
      <alignment horizontal="center"/>
      <protection locked="0"/>
    </xf>
    <xf numFmtId="49" fontId="14" fillId="0" borderId="5" xfId="0" applyNumberFormat="1" applyFont="1" applyBorder="1" applyAlignment="1" applyProtection="1">
      <alignment wrapText="1"/>
      <protection locked="0"/>
    </xf>
    <xf numFmtId="49" fontId="14" fillId="0" borderId="1" xfId="0" applyNumberFormat="1" applyFont="1" applyBorder="1" applyAlignment="1" applyProtection="1">
      <alignment wrapText="1"/>
      <protection locked="0"/>
    </xf>
    <xf numFmtId="49" fontId="14" fillId="0" borderId="2" xfId="0" applyNumberFormat="1" applyFont="1" applyBorder="1" applyAlignment="1" applyProtection="1">
      <alignment wrapText="1"/>
      <protection locked="0"/>
    </xf>
    <xf numFmtId="49" fontId="14" fillId="0" borderId="6" xfId="0" applyNumberFormat="1" applyFont="1" applyBorder="1" applyAlignment="1" applyProtection="1">
      <alignment wrapText="1"/>
      <protection locked="0"/>
    </xf>
    <xf numFmtId="49" fontId="14" fillId="0" borderId="7" xfId="0" applyNumberFormat="1" applyFont="1" applyBorder="1" applyAlignment="1" applyProtection="1">
      <alignment wrapText="1"/>
      <protection locked="0"/>
    </xf>
    <xf numFmtId="49" fontId="14" fillId="0" borderId="3" xfId="0" applyNumberFormat="1" applyFont="1" applyBorder="1" applyAlignment="1" applyProtection="1">
      <alignment wrapText="1"/>
      <protection locked="0"/>
    </xf>
    <xf numFmtId="49" fontId="15" fillId="9" borderId="5" xfId="0" applyNumberFormat="1" applyFont="1" applyFill="1" applyBorder="1" applyAlignment="1" applyProtection="1">
      <alignment horizontal="center"/>
      <protection locked="0"/>
    </xf>
    <xf numFmtId="49" fontId="15" fillId="9" borderId="1" xfId="0" applyNumberFormat="1" applyFont="1" applyFill="1" applyBorder="1" applyAlignment="1" applyProtection="1">
      <alignment horizontal="center"/>
      <protection locked="0"/>
    </xf>
    <xf numFmtId="49" fontId="15" fillId="9" borderId="2" xfId="0" applyNumberFormat="1" applyFont="1" applyFill="1" applyBorder="1" applyAlignment="1" applyProtection="1">
      <alignment horizontal="center"/>
      <protection locked="0"/>
    </xf>
    <xf numFmtId="49" fontId="14" fillId="5" borderId="11" xfId="0" applyNumberFormat="1" applyFont="1" applyFill="1" applyBorder="1" applyAlignment="1" applyProtection="1">
      <alignment horizontal="center" vertical="center" wrapText="1"/>
      <protection locked="0"/>
    </xf>
    <xf numFmtId="49" fontId="14" fillId="5" borderId="12" xfId="0" applyNumberFormat="1" applyFont="1" applyFill="1" applyBorder="1" applyAlignment="1" applyProtection="1">
      <alignment horizontal="center" vertical="center" wrapText="1"/>
      <protection locked="0"/>
    </xf>
    <xf numFmtId="49" fontId="14" fillId="5" borderId="13" xfId="0" applyNumberFormat="1" applyFont="1" applyFill="1" applyBorder="1" applyAlignment="1" applyProtection="1">
      <alignment horizontal="center" vertical="center" wrapText="1"/>
      <protection locked="0"/>
    </xf>
    <xf numFmtId="49" fontId="14" fillId="5" borderId="19" xfId="0" applyNumberFormat="1" applyFont="1" applyFill="1" applyBorder="1" applyAlignment="1" applyProtection="1">
      <alignment horizontal="center" vertical="center" wrapText="1"/>
      <protection locked="0"/>
    </xf>
    <xf numFmtId="49" fontId="14" fillId="5" borderId="20" xfId="0" applyNumberFormat="1" applyFont="1" applyFill="1" applyBorder="1" applyAlignment="1" applyProtection="1">
      <alignment horizontal="center" vertical="center" wrapText="1"/>
      <protection locked="0"/>
    </xf>
    <xf numFmtId="49" fontId="14" fillId="5" borderId="21" xfId="0" applyNumberFormat="1" applyFont="1" applyFill="1" applyBorder="1" applyAlignment="1" applyProtection="1">
      <alignment horizontal="center" vertical="center" wrapText="1"/>
      <protection locked="0"/>
    </xf>
    <xf numFmtId="2" fontId="14" fillId="5" borderId="24" xfId="0" applyNumberFormat="1" applyFont="1" applyFill="1" applyBorder="1" applyAlignment="1" applyProtection="1">
      <alignment horizontal="center" vertical="center"/>
      <protection locked="0"/>
    </xf>
    <xf numFmtId="2" fontId="14" fillId="5" borderId="25" xfId="0" applyNumberFormat="1" applyFont="1" applyFill="1" applyBorder="1" applyAlignment="1" applyProtection="1">
      <alignment horizontal="center" vertical="center"/>
      <protection locked="0"/>
    </xf>
    <xf numFmtId="2" fontId="14" fillId="5" borderId="26" xfId="0" applyNumberFormat="1" applyFont="1" applyFill="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5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3" fillId="4" borderId="9" xfId="0" applyNumberFormat="1" applyFont="1" applyFill="1" applyBorder="1" applyAlignment="1" applyProtection="1">
      <alignment horizontal="center" vertical="center"/>
      <protection locked="0"/>
    </xf>
    <xf numFmtId="49" fontId="13" fillId="4" borderId="59" xfId="0" applyNumberFormat="1" applyFont="1" applyFill="1" applyBorder="1" applyAlignment="1" applyProtection="1">
      <alignment horizontal="center" vertical="center"/>
      <protection locked="0"/>
    </xf>
    <xf numFmtId="49" fontId="13" fillId="4" borderId="10" xfId="0" applyNumberFormat="1"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10" fontId="14" fillId="4" borderId="9" xfId="2" applyNumberFormat="1" applyFont="1" applyFill="1" applyBorder="1" applyAlignment="1" applyProtection="1">
      <alignment vertical="center"/>
    </xf>
    <xf numFmtId="10" fontId="14" fillId="4" borderId="59" xfId="2" applyNumberFormat="1" applyFont="1" applyFill="1" applyBorder="1" applyAlignment="1" applyProtection="1">
      <alignment vertical="center"/>
    </xf>
    <xf numFmtId="10" fontId="14" fillId="4" borderId="10" xfId="2" applyNumberFormat="1" applyFont="1" applyFill="1" applyBorder="1" applyAlignment="1" applyProtection="1">
      <alignment vertical="center"/>
    </xf>
    <xf numFmtId="164" fontId="14" fillId="0" borderId="9" xfId="0" applyNumberFormat="1" applyFont="1" applyBorder="1" applyAlignment="1" applyProtection="1">
      <alignment vertical="center"/>
      <protection locked="0"/>
    </xf>
    <xf numFmtId="164" fontId="14" fillId="0" borderId="8" xfId="0" applyNumberFormat="1" applyFont="1" applyBorder="1" applyAlignment="1" applyProtection="1">
      <alignment vertical="center"/>
      <protection locked="0"/>
    </xf>
    <xf numFmtId="164" fontId="14" fillId="0" borderId="10" xfId="0" applyNumberFormat="1" applyFont="1" applyBorder="1" applyAlignment="1" applyProtection="1">
      <alignment vertical="center"/>
      <protection locked="0"/>
    </xf>
    <xf numFmtId="9" fontId="14" fillId="0" borderId="9" xfId="2" applyFont="1" applyFill="1" applyBorder="1" applyAlignment="1" applyProtection="1">
      <alignment vertical="center"/>
      <protection locked="0"/>
    </xf>
    <xf numFmtId="9" fontId="14" fillId="0" borderId="8" xfId="2" applyFont="1" applyFill="1" applyBorder="1" applyAlignment="1" applyProtection="1">
      <alignment vertical="center"/>
      <protection locked="0"/>
    </xf>
    <xf numFmtId="9" fontId="14" fillId="0" borderId="10" xfId="2" applyFont="1" applyFill="1" applyBorder="1" applyAlignment="1" applyProtection="1">
      <alignment vertical="center"/>
      <protection locked="0"/>
    </xf>
    <xf numFmtId="49" fontId="25" fillId="4" borderId="9" xfId="0" applyNumberFormat="1" applyFont="1" applyFill="1" applyBorder="1" applyAlignment="1" applyProtection="1">
      <alignment horizontal="center" vertical="center"/>
      <protection locked="0"/>
    </xf>
    <xf numFmtId="49" fontId="25" fillId="4" borderId="8" xfId="0" applyNumberFormat="1" applyFont="1" applyFill="1" applyBorder="1" applyAlignment="1" applyProtection="1">
      <alignment horizontal="center" vertical="center"/>
      <protection locked="0"/>
    </xf>
    <xf numFmtId="49" fontId="25" fillId="4" borderId="10" xfId="0" applyNumberFormat="1" applyFont="1" applyFill="1" applyBorder="1" applyAlignment="1" applyProtection="1">
      <alignment horizontal="center" vertical="center"/>
      <protection locked="0"/>
    </xf>
    <xf numFmtId="0" fontId="10" fillId="0" borderId="0" xfId="4" applyFont="1" applyAlignment="1">
      <alignment horizontal="center" vertical="center"/>
    </xf>
    <xf numFmtId="0" fontId="10" fillId="0" borderId="0" xfId="4" applyFont="1" applyAlignment="1">
      <alignment horizontal="center" wrapText="1"/>
    </xf>
    <xf numFmtId="0" fontId="26" fillId="4" borderId="0" xfId="4" applyFont="1" applyFill="1" applyAlignment="1">
      <alignment horizontal="center"/>
    </xf>
    <xf numFmtId="0" fontId="26" fillId="4" borderId="0" xfId="4" applyFont="1" applyFill="1" applyAlignment="1">
      <alignment horizontal="center" vertical="center"/>
    </xf>
    <xf numFmtId="0" fontId="41" fillId="0" borderId="0" xfId="0" applyFont="1" applyAlignment="1">
      <alignment horizontal="left" vertical="center" wrapText="1" indent="10"/>
    </xf>
    <xf numFmtId="0" fontId="47" fillId="0" borderId="0" xfId="0" applyFont="1" applyAlignment="1">
      <alignment horizontal="left" vertical="center" wrapText="1"/>
    </xf>
    <xf numFmtId="0" fontId="11" fillId="0" borderId="0" xfId="0" applyFont="1" applyAlignment="1">
      <alignment horizontal="left" vertical="center" wrapText="1" indent="8"/>
    </xf>
    <xf numFmtId="0" fontId="10" fillId="0" borderId="0" xfId="0" applyFont="1" applyAlignment="1">
      <alignment horizontal="left" wrapText="1" indent="4"/>
    </xf>
    <xf numFmtId="0" fontId="11" fillId="0" borderId="0" xfId="0" applyFont="1" applyAlignment="1">
      <alignment horizontal="left" vertical="center" wrapText="1" indent="4"/>
    </xf>
    <xf numFmtId="0" fontId="10" fillId="0" borderId="0" xfId="0" applyFont="1" applyAlignment="1">
      <alignment vertical="center" wrapText="1"/>
    </xf>
    <xf numFmtId="37" fontId="28" fillId="12" borderId="60" xfId="8" applyFont="1" applyFill="1" applyBorder="1" applyAlignment="1">
      <alignment horizontal="center"/>
    </xf>
    <xf numFmtId="37" fontId="28" fillId="12" borderId="61" xfId="8" applyFont="1" applyFill="1" applyBorder="1" applyAlignment="1">
      <alignment horizontal="center"/>
    </xf>
    <xf numFmtId="37" fontId="28" fillId="12" borderId="25" xfId="8" applyFont="1" applyFill="1" applyBorder="1" applyAlignment="1">
      <alignment horizontal="center"/>
    </xf>
    <xf numFmtId="37" fontId="28" fillId="12" borderId="26" xfId="8" applyFont="1" applyFill="1" applyBorder="1" applyAlignment="1">
      <alignment horizontal="center"/>
    </xf>
    <xf numFmtId="37" fontId="28" fillId="12" borderId="41" xfId="8" applyFont="1" applyFill="1" applyBorder="1" applyAlignment="1">
      <alignment horizontal="center" wrapText="1"/>
    </xf>
    <xf numFmtId="37" fontId="28" fillId="12" borderId="39" xfId="8" applyFont="1" applyFill="1" applyBorder="1" applyAlignment="1">
      <alignment horizontal="center" wrapText="1"/>
    </xf>
    <xf numFmtId="0" fontId="19" fillId="0" borderId="28" xfId="3" applyFont="1" applyBorder="1" applyAlignment="1">
      <alignment horizontal="center"/>
    </xf>
    <xf numFmtId="0" fontId="1" fillId="0" borderId="28" xfId="3" applyBorder="1" applyAlignment="1">
      <alignment horizontal="center"/>
    </xf>
    <xf numFmtId="0" fontId="1" fillId="0" borderId="28" xfId="3" applyBorder="1" applyAlignment="1">
      <alignment horizontal="center" wrapText="1"/>
    </xf>
  </cellXfs>
  <cellStyles count="10">
    <cellStyle name="Comma" xfId="1" builtinId="3"/>
    <cellStyle name="Comma 2" xfId="6" xr:uid="{00000000-0005-0000-0000-000001000000}"/>
    <cellStyle name="Currency 2" xfId="5" xr:uid="{00000000-0005-0000-0000-000002000000}"/>
    <cellStyle name="Hyperlink" xfId="9" builtinId="8"/>
    <cellStyle name="Normal" xfId="0" builtinId="0"/>
    <cellStyle name="Normal 2" xfId="3" xr:uid="{00000000-0005-0000-0000-000005000000}"/>
    <cellStyle name="Normal 2 41" xfId="8" xr:uid="{00000000-0005-0000-0000-000006000000}"/>
    <cellStyle name="Normal 3" xfId="4" xr:uid="{00000000-0005-0000-0000-000007000000}"/>
    <cellStyle name="Normal_Budget Assumptions" xfId="7" xr:uid="{00000000-0005-0000-0000-000008000000}"/>
    <cellStyle name="Percent" xfId="2" builtinId="5"/>
  </cellStyles>
  <dxfs count="1">
    <dxf>
      <font>
        <b/>
        <i val="0"/>
        <color rgb="FF7030A0"/>
      </font>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114740</xdr:colOff>
      <xdr:row>0</xdr:row>
      <xdr:rowOff>47308</xdr:rowOff>
    </xdr:from>
    <xdr:to>
      <xdr:col>7</xdr:col>
      <xdr:colOff>96343</xdr:colOff>
      <xdr:row>3</xdr:row>
      <xdr:rowOff>136341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20" y="45403"/>
          <a:ext cx="1216837" cy="587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48</xdr:row>
          <xdr:rowOff>38100</xdr:rowOff>
        </xdr:from>
        <xdr:to>
          <xdr:col>18</xdr:col>
          <xdr:colOff>28575</xdr:colOff>
          <xdr:row>50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28575</xdr:rowOff>
        </xdr:from>
        <xdr:to>
          <xdr:col>9</xdr:col>
          <xdr:colOff>76200</xdr:colOff>
          <xdr:row>12</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Out-of-Class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57150</xdr:rowOff>
        </xdr:from>
        <xdr:to>
          <xdr:col>8</xdr:col>
          <xdr:colOff>47625</xdr:colOff>
          <xdr:row>14</xdr:row>
          <xdr:rowOff>66675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Interim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28575</xdr:rowOff>
        </xdr:from>
        <xdr:to>
          <xdr:col>16</xdr:col>
          <xdr:colOff>19050</xdr:colOff>
          <xdr:row>12</xdr:row>
          <xdr:rowOff>142875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17</xdr:col>
          <xdr:colOff>28575</xdr:colOff>
          <xdr:row>14</xdr:row>
          <xdr:rowOff>66675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Renewal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22</xdr:col>
          <xdr:colOff>171450</xdr:colOff>
          <xdr:row>50</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Deny</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12</xdr:col>
      <xdr:colOff>442839</xdr:colOff>
      <xdr:row>80</xdr:row>
      <xdr:rowOff>58705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95400" y="10866120"/>
          <a:ext cx="6911340" cy="2461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quest%20to%20Hire%20Staff%20Forms\R2H's%20by%20Fiscal%20Year\FY2021\Out-of-Class\R2H-2021-078_OUT%20of%20Class%20Pay_SO2_7521213510_74623,6444_Owsley_75012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_to_Hire_Staff"/>
      <sheetName val="AVP Approval"/>
      <sheetName val="Salary Calc"/>
      <sheetName val="Initial R2H"/>
      <sheetName val="Extension Date"/>
      <sheetName val="Pay Determination-180"/>
      <sheetName val="HR Calc"/>
      <sheetName val="SAP Pay Screen"/>
      <sheetName val="BI Reports"/>
      <sheetName val="Pay Determination-190"/>
      <sheetName val="EMAIL"/>
      <sheetName val="LookUps"/>
      <sheetName val="Recordset"/>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ow r="10">
          <cell r="F10" t="str">
            <v>Administrative Assistant 1</v>
          </cell>
          <cell r="J10" t="str">
            <v>30 W. Rosedale Avenue</v>
          </cell>
        </row>
        <row r="11">
          <cell r="F11" t="str">
            <v>Administrative Assistant 2</v>
          </cell>
          <cell r="J11" t="str">
            <v>Messikomer</v>
          </cell>
        </row>
        <row r="12">
          <cell r="F12" t="str">
            <v>Applications Developer 1</v>
          </cell>
          <cell r="J12" t="str">
            <v>McKelvie</v>
          </cell>
        </row>
        <row r="13">
          <cell r="F13" t="str">
            <v>Applications Developer 2</v>
          </cell>
          <cell r="J13" t="str">
            <v>114 W. Rosedale Avenue</v>
          </cell>
        </row>
        <row r="14">
          <cell r="F14" t="str">
            <v>Architectural Designer 1</v>
          </cell>
          <cell r="J14" t="str">
            <v>13/15 University Avenue</v>
          </cell>
        </row>
        <row r="15">
          <cell r="F15" t="str">
            <v>Artist Illustrator 1</v>
          </cell>
          <cell r="J15" t="str">
            <v>201 Carter Drive</v>
          </cell>
        </row>
        <row r="16">
          <cell r="F16" t="str">
            <v>Artist Illustrator 2</v>
          </cell>
          <cell r="J16" t="str">
            <v>210 E. Rosedale Avenue</v>
          </cell>
        </row>
        <row r="17">
          <cell r="F17" t="str">
            <v>Ass't Athletic Coach - Exempt</v>
          </cell>
          <cell r="J17" t="str">
            <v>220 E. Rosedale Avenue</v>
          </cell>
        </row>
        <row r="18">
          <cell r="F18" t="str">
            <v>Ass't Athletic Coach - Non Exempt</v>
          </cell>
          <cell r="J18" t="str">
            <v xml:space="preserve">25 University Ave. </v>
          </cell>
        </row>
        <row r="19">
          <cell r="F19" t="str">
            <v>Auditor 1</v>
          </cell>
          <cell r="J19" t="str">
            <v>624 S. High Street</v>
          </cell>
        </row>
        <row r="20">
          <cell r="F20" t="str">
            <v>Auditor Team Leader</v>
          </cell>
          <cell r="J20" t="str">
            <v>Bayle House</v>
          </cell>
        </row>
        <row r="21">
          <cell r="F21" t="str">
            <v>Automotive Equipment Foreman</v>
          </cell>
          <cell r="J21" t="str">
            <v>809 Roslyn Avenue</v>
          </cell>
        </row>
        <row r="22">
          <cell r="F22" t="str">
            <v>Automotive Mechanic</v>
          </cell>
          <cell r="J22" t="str">
            <v xml:space="preserve">821 Matlack  </v>
          </cell>
        </row>
        <row r="23">
          <cell r="F23" t="str">
            <v>Automotive Mechanic Supervisor</v>
          </cell>
          <cell r="J23" t="str">
            <v>823 S. High Street (Poetry Center)</v>
          </cell>
        </row>
        <row r="24">
          <cell r="F24" t="str">
            <v>Building Construction Inspector</v>
          </cell>
          <cell r="J24" t="str">
            <v>850 S. New Street</v>
          </cell>
        </row>
        <row r="25">
          <cell r="F25" t="str">
            <v>Building Maintenance Foreman</v>
          </cell>
          <cell r="J25" t="str">
            <v>887 South Matlack Street</v>
          </cell>
        </row>
        <row r="26">
          <cell r="F26" t="str">
            <v>Campus Grounds Supervisor</v>
          </cell>
          <cell r="J26" t="str">
            <v xml:space="preserve">Exton  </v>
          </cell>
        </row>
        <row r="27">
          <cell r="D27" t="str">
            <v xml:space="preserve"> </v>
          </cell>
          <cell r="F27" t="str">
            <v>Carpenter</v>
          </cell>
          <cell r="J27" t="str">
            <v>Alumni House</v>
          </cell>
        </row>
        <row r="28">
          <cell r="D28" t="str">
            <v>AFSCME</v>
          </cell>
          <cell r="F28" t="str">
            <v>Carpenter Foreman</v>
          </cell>
          <cell r="J28" t="str">
            <v xml:space="preserve">Anderson Hall </v>
          </cell>
        </row>
        <row r="29">
          <cell r="D29" t="str">
            <v>AFSCME Memo</v>
          </cell>
          <cell r="F29" t="str">
            <v>Clerical Supervisor 1</v>
          </cell>
          <cell r="J29" t="str">
            <v>Business &amp; Public Affairs Center</v>
          </cell>
        </row>
        <row r="30">
          <cell r="D30" t="str">
            <v>APSCUF</v>
          </cell>
          <cell r="F30" t="str">
            <v>Clerical Supervisor 2</v>
          </cell>
          <cell r="J30" t="str">
            <v>E.K. Asplundh Concert Hall</v>
          </cell>
        </row>
        <row r="31">
          <cell r="D31" t="str">
            <v>Coach</v>
          </cell>
          <cell r="F31" t="str">
            <v>Clerk 1</v>
          </cell>
          <cell r="J31" t="str">
            <v>E.O. Bull Center</v>
          </cell>
        </row>
        <row r="32">
          <cell r="D32" t="str">
            <v>Non-Represented</v>
          </cell>
          <cell r="F32" t="str">
            <v>Clerk 2</v>
          </cell>
          <cell r="J32" t="str">
            <v>Ehinger Gymnasium</v>
          </cell>
        </row>
        <row r="33">
          <cell r="D33" t="str">
            <v>Nurse</v>
          </cell>
          <cell r="F33" t="str">
            <v>Clerk 3</v>
          </cell>
          <cell r="J33" t="str">
            <v>Ehinger Office Annex</v>
          </cell>
        </row>
        <row r="34">
          <cell r="D34" t="str">
            <v>SCUPA (SUA)</v>
          </cell>
          <cell r="F34" t="str">
            <v>Clerk Typist 1</v>
          </cell>
          <cell r="J34" t="str">
            <v>Farrell Stadium</v>
          </cell>
        </row>
        <row r="35">
          <cell r="D35" t="str">
            <v>SPFPA</v>
          </cell>
          <cell r="F35" t="str">
            <v>Clerk Typist 2</v>
          </cell>
          <cell r="J35" t="str">
            <v>Filano Hall</v>
          </cell>
        </row>
        <row r="36">
          <cell r="D36" t="str">
            <v>POA (Police)</v>
          </cell>
          <cell r="F36" t="str">
            <v>Clerk Typist 3</v>
          </cell>
          <cell r="J36" t="str">
            <v>Glen Echo House</v>
          </cell>
        </row>
        <row r="37">
          <cell r="D37" t="str">
            <v>OTHER</v>
          </cell>
          <cell r="F37" t="str">
            <v>Computer Operator 1</v>
          </cell>
          <cell r="J37" t="str">
            <v>Gordon Environmental Area</v>
          </cell>
        </row>
        <row r="38">
          <cell r="F38" t="str">
            <v>Computer Operator 2</v>
          </cell>
          <cell r="J38" t="str">
            <v>Goshen Hall</v>
          </cell>
        </row>
        <row r="39">
          <cell r="F39" t="str">
            <v>Construction Foreman</v>
          </cell>
          <cell r="J39" t="str">
            <v>Graduate Center</v>
          </cell>
        </row>
        <row r="40">
          <cell r="F40" t="str">
            <v>Cook 1</v>
          </cell>
          <cell r="J40" t="str">
            <v>Graphics/Printing in Warehouse</v>
          </cell>
        </row>
        <row r="41">
          <cell r="F41" t="str">
            <v>Cook 2</v>
          </cell>
          <cell r="J41" t="str">
            <v>Hollinger Fieldhouse</v>
          </cell>
        </row>
        <row r="42">
          <cell r="F42" t="str">
            <v>Copy Machine Operator</v>
          </cell>
          <cell r="J42" t="str">
            <v>Killinger Hall</v>
          </cell>
        </row>
        <row r="43">
          <cell r="F43" t="str">
            <v>Custodial Worker 1</v>
          </cell>
          <cell r="J43" t="str">
            <v xml:space="preserve">Lawrence Center </v>
          </cell>
        </row>
        <row r="44">
          <cell r="F44" t="str">
            <v>Custodial Worker 2</v>
          </cell>
          <cell r="J44" t="str">
            <v>Main Hall</v>
          </cell>
        </row>
        <row r="45">
          <cell r="F45" t="str">
            <v>Custodial Worker Supervisor</v>
          </cell>
          <cell r="J45" t="str">
            <v>Merion Science Center</v>
          </cell>
        </row>
        <row r="46">
          <cell r="F46" t="str">
            <v>Data Analyst 1</v>
          </cell>
          <cell r="J46" t="str">
            <v>Mitchell Hall</v>
          </cell>
        </row>
        <row r="47">
          <cell r="F47" t="str">
            <v>Data Analyst 2</v>
          </cell>
          <cell r="J47" t="str">
            <v>811 Roslyn Ave.</v>
          </cell>
        </row>
        <row r="48">
          <cell r="F48" t="str">
            <v>Database Analyst</v>
          </cell>
          <cell r="J48" t="str">
            <v>Old Library</v>
          </cell>
        </row>
        <row r="49">
          <cell r="F49" t="str">
            <v>Diesel and Construction Equipment Mech.</v>
          </cell>
          <cell r="J49" t="str">
            <v>Peoples Building</v>
          </cell>
        </row>
        <row r="50">
          <cell r="F50" t="str">
            <v>Drafter</v>
          </cell>
          <cell r="J50" t="str">
            <v>Philips Memorial Bldg.</v>
          </cell>
        </row>
        <row r="51">
          <cell r="F51" t="str">
            <v>Drafter Designer</v>
          </cell>
          <cell r="J51" t="str">
            <v>Recitation Hall</v>
          </cell>
        </row>
        <row r="52">
          <cell r="F52" t="str">
            <v>Duplicating Supervisor</v>
          </cell>
          <cell r="J52" t="str">
            <v>Reynolds Hall</v>
          </cell>
        </row>
        <row r="53">
          <cell r="F53" t="str">
            <v>Electrician</v>
          </cell>
          <cell r="J53" t="str">
            <v>Ruby Jones Hall</v>
          </cell>
        </row>
        <row r="54">
          <cell r="F54" t="str">
            <v>Electronic Systems Technician</v>
          </cell>
          <cell r="J54" t="str">
            <v>Schmidt Hall</v>
          </cell>
        </row>
        <row r="55">
          <cell r="F55" t="str">
            <v>Electronic Technician</v>
          </cell>
          <cell r="J55" t="str">
            <v xml:space="preserve">Schmucker I  </v>
          </cell>
        </row>
        <row r="56">
          <cell r="F56" t="str">
            <v>Equipment Operator A</v>
          </cell>
          <cell r="J56" t="str">
            <v>Schmucker I (North)</v>
          </cell>
        </row>
        <row r="57">
          <cell r="F57" t="str">
            <v>Equipment Operator B</v>
          </cell>
          <cell r="J57" t="str">
            <v>Schmucker II (South)</v>
          </cell>
        </row>
        <row r="58">
          <cell r="F58" t="str">
            <v>Exhibits Technician</v>
          </cell>
          <cell r="J58" t="str">
            <v>Student Recreation Center</v>
          </cell>
        </row>
        <row r="59">
          <cell r="F59" t="str">
            <v>Facility Reimbursement Officer 1</v>
          </cell>
          <cell r="J59" t="str">
            <v xml:space="preserve">Sturzebecker  </v>
          </cell>
        </row>
        <row r="60">
          <cell r="F60" t="str">
            <v>Facility Reimbursement Officer 1</v>
          </cell>
          <cell r="J60" t="str">
            <v>Swope Music Bldg. SOMPAC</v>
          </cell>
        </row>
        <row r="61">
          <cell r="F61" t="str">
            <v>Facility Reimbursement Officer 2</v>
          </cell>
          <cell r="J61" t="str">
            <v>Sykes Union Bldg.</v>
          </cell>
        </row>
        <row r="62">
          <cell r="F62" t="str">
            <v>Fire &amp; Safety Marshal</v>
          </cell>
          <cell r="J62" t="str">
            <v>Tyson Hall</v>
          </cell>
        </row>
        <row r="63">
          <cell r="F63" t="str">
            <v>Fiscal Assistant</v>
          </cell>
          <cell r="J63" t="str">
            <v>Warehouse (Graphics &amp; Printing)</v>
          </cell>
        </row>
        <row r="64">
          <cell r="F64" t="str">
            <v>Fiscal Technician</v>
          </cell>
          <cell r="J64" t="str">
            <v xml:space="preserve">Wayne Hall  </v>
          </cell>
        </row>
        <row r="65">
          <cell r="F65" t="str">
            <v>Fiscal Technician Supervisor</v>
          </cell>
          <cell r="J65" t="str">
            <v>Allegheny Hall   </v>
          </cell>
        </row>
        <row r="66">
          <cell r="F66" t="str">
            <v>Food Service Supervisor 1</v>
          </cell>
          <cell r="J66" t="str">
            <v>Brandywine Hall  </v>
          </cell>
        </row>
        <row r="67">
          <cell r="F67" t="str">
            <v>Food Service Supervisor 2</v>
          </cell>
          <cell r="J67" t="str">
            <v>Commonwealth Hall</v>
          </cell>
        </row>
        <row r="68">
          <cell r="F68" t="str">
            <v>Food Service Worker 1</v>
          </cell>
          <cell r="J68" t="str">
            <v>University Hall</v>
          </cell>
        </row>
        <row r="69">
          <cell r="F69" t="str">
            <v>Food Service Worker 2</v>
          </cell>
          <cell r="J69" t="str">
            <v>Philly Campus</v>
          </cell>
        </row>
        <row r="70">
          <cell r="F70" t="str">
            <v>Grant Funded Program Coord 1- Non Exempt</v>
          </cell>
          <cell r="J70" t="str">
            <v>McDermott Drive</v>
          </cell>
        </row>
        <row r="71">
          <cell r="F71" t="str">
            <v>Grant Funded Program Coord 2-  Exempt</v>
          </cell>
        </row>
        <row r="72">
          <cell r="F72" t="str">
            <v>Grant Funded Program Coord 2- Non Exempt</v>
          </cell>
        </row>
        <row r="73">
          <cell r="F73" t="str">
            <v>Grant Funded Program Coord 3- Exempt</v>
          </cell>
        </row>
        <row r="74">
          <cell r="F74" t="str">
            <v>Grant Funded Program Coord 3- Non Exempt</v>
          </cell>
        </row>
        <row r="75">
          <cell r="F75" t="str">
            <v>Groundskeeper</v>
          </cell>
        </row>
        <row r="76">
          <cell r="F76" t="str">
            <v>Head Athletic Coach - Exempt</v>
          </cell>
        </row>
        <row r="77">
          <cell r="F77" t="str">
            <v>High Voltage Electrician</v>
          </cell>
        </row>
        <row r="78">
          <cell r="F78" t="str">
            <v>Information Technology Generalist 1</v>
          </cell>
        </row>
        <row r="79">
          <cell r="F79" t="str">
            <v>Information Technology Generalist 2</v>
          </cell>
        </row>
        <row r="80">
          <cell r="F80" t="str">
            <v>Information Technology Technician</v>
          </cell>
        </row>
        <row r="81">
          <cell r="F81" t="str">
            <v>Information Writer 2</v>
          </cell>
        </row>
        <row r="82">
          <cell r="F82" t="str">
            <v>Laboratory Assistant</v>
          </cell>
        </row>
        <row r="83">
          <cell r="F83" t="str">
            <v>Laborer</v>
          </cell>
        </row>
        <row r="84">
          <cell r="F84" t="str">
            <v>Laborer Foreman 1</v>
          </cell>
        </row>
        <row r="85">
          <cell r="F85" t="str">
            <v>Library Assistant 1</v>
          </cell>
        </row>
        <row r="86">
          <cell r="F86" t="str">
            <v>Library Assistant 2</v>
          </cell>
        </row>
        <row r="87">
          <cell r="F87" t="str">
            <v>Library Assistant Supervisor</v>
          </cell>
        </row>
        <row r="88">
          <cell r="F88" t="str">
            <v>Library Technician</v>
          </cell>
        </row>
        <row r="89">
          <cell r="F89" t="str">
            <v>Lithographic Press Operator 1</v>
          </cell>
        </row>
        <row r="90">
          <cell r="F90" t="str">
            <v>Lithographic Press Operator 2</v>
          </cell>
        </row>
        <row r="91">
          <cell r="F91" t="str">
            <v>Locksmith</v>
          </cell>
        </row>
        <row r="92">
          <cell r="F92" t="str">
            <v>Maintenance Repairman 1</v>
          </cell>
        </row>
        <row r="93">
          <cell r="F93" t="str">
            <v>Maintenance Repairman 2</v>
          </cell>
        </row>
        <row r="94">
          <cell r="F94" t="str">
            <v>Management Support 140</v>
          </cell>
        </row>
        <row r="95">
          <cell r="F95" t="str">
            <v>Management Support 150</v>
          </cell>
        </row>
        <row r="96">
          <cell r="F96" t="str">
            <v>Management Technician</v>
          </cell>
        </row>
        <row r="97">
          <cell r="F97" t="str">
            <v>Mason</v>
          </cell>
        </row>
        <row r="98">
          <cell r="F98" t="str">
            <v>Media Technician</v>
          </cell>
        </row>
        <row r="99">
          <cell r="F99" t="str">
            <v>Medium Voltage Electrician</v>
          </cell>
        </row>
        <row r="100">
          <cell r="F100" t="str">
            <v>Medium Voltage Electrician Foreman</v>
          </cell>
        </row>
        <row r="101">
          <cell r="F101" t="str">
            <v>Network Specialist 1</v>
          </cell>
        </row>
        <row r="102">
          <cell r="F102" t="str">
            <v>Network Specialist 2</v>
          </cell>
        </row>
        <row r="103">
          <cell r="F103" t="str">
            <v>Operational Leadership/Professional 160</v>
          </cell>
        </row>
        <row r="104">
          <cell r="F104" t="str">
            <v>Operational Leadership/Professional 170</v>
          </cell>
        </row>
        <row r="105">
          <cell r="F105" t="str">
            <v>Operational Leadership/Professional 180</v>
          </cell>
        </row>
        <row r="106">
          <cell r="F106" t="str">
            <v>Painter</v>
          </cell>
        </row>
        <row r="107">
          <cell r="F107" t="str">
            <v>Painter Foreman</v>
          </cell>
        </row>
        <row r="108">
          <cell r="F108" t="str">
            <v>Patrol Officer</v>
          </cell>
        </row>
        <row r="109">
          <cell r="F109" t="str">
            <v>Photolithographer</v>
          </cell>
        </row>
        <row r="110">
          <cell r="F110" t="str">
            <v>Plant Mechanic</v>
          </cell>
        </row>
        <row r="111">
          <cell r="F111" t="str">
            <v>Plumber</v>
          </cell>
        </row>
        <row r="112">
          <cell r="F112" t="str">
            <v>Plumber Foreman</v>
          </cell>
        </row>
        <row r="113">
          <cell r="F113" t="str">
            <v>Police Specialist</v>
          </cell>
        </row>
        <row r="114">
          <cell r="F114" t="str">
            <v>Police Supervisor</v>
          </cell>
        </row>
        <row r="115">
          <cell r="F115" t="str">
            <v>Purchasing Agent 1</v>
          </cell>
        </row>
        <row r="116">
          <cell r="F116" t="str">
            <v>Purchasing Agent 1</v>
          </cell>
        </row>
        <row r="117">
          <cell r="F117" t="str">
            <v>Purchasing Agent 2</v>
          </cell>
        </row>
        <row r="118">
          <cell r="F118" t="str">
            <v>Purchasing Agent 2</v>
          </cell>
        </row>
        <row r="119">
          <cell r="F119" t="str">
            <v>Refrigeration Mechanic</v>
          </cell>
        </row>
        <row r="120">
          <cell r="F120" t="str">
            <v>Refrigeration Plant Supervisor 1</v>
          </cell>
        </row>
        <row r="121">
          <cell r="F121" t="str">
            <v>Registered Nurse Instr</v>
          </cell>
        </row>
        <row r="122">
          <cell r="F122" t="str">
            <v>Roofer Tinsmith</v>
          </cell>
        </row>
        <row r="123">
          <cell r="F123" t="str">
            <v>Safety Inspector</v>
          </cell>
        </row>
        <row r="124">
          <cell r="F124" t="str">
            <v>Secretarial Supervisor 1</v>
          </cell>
        </row>
        <row r="125">
          <cell r="F125" t="str">
            <v>Secretarial Supervisor 1</v>
          </cell>
        </row>
        <row r="126">
          <cell r="F126" t="str">
            <v>Secretarial Supervisor 2</v>
          </cell>
        </row>
        <row r="127">
          <cell r="F127" t="str">
            <v>Secretarial Supervisor 2</v>
          </cell>
        </row>
        <row r="128">
          <cell r="F128" t="str">
            <v>Security Officer 1</v>
          </cell>
        </row>
        <row r="129">
          <cell r="F129" t="str">
            <v>Security Officer 2</v>
          </cell>
        </row>
        <row r="130">
          <cell r="F130" t="str">
            <v>Semi-Skilled Laborer</v>
          </cell>
        </row>
        <row r="131">
          <cell r="F131" t="str">
            <v>Senior Civil Engineer Structural</v>
          </cell>
        </row>
        <row r="132">
          <cell r="F132" t="str">
            <v>State Univ Administrator 1-SUA 1</v>
          </cell>
        </row>
        <row r="133">
          <cell r="F133" t="str">
            <v>State Univ Administrator 2 -SUA 2</v>
          </cell>
        </row>
        <row r="134">
          <cell r="F134" t="str">
            <v>State Univ Administrator 3 -SUA 3</v>
          </cell>
        </row>
        <row r="135">
          <cell r="F135" t="str">
            <v>State Univ Administrator 4 -SUA 4</v>
          </cell>
        </row>
        <row r="136">
          <cell r="F136" t="str">
            <v>Statistical Analyst 1</v>
          </cell>
        </row>
        <row r="137">
          <cell r="F137" t="str">
            <v>Statistical Analyst 2</v>
          </cell>
        </row>
        <row r="138">
          <cell r="F138" t="str">
            <v>Statistical Analyst 3</v>
          </cell>
        </row>
        <row r="139">
          <cell r="F139" t="str">
            <v>Statistical Assistant</v>
          </cell>
        </row>
        <row r="140">
          <cell r="F140" t="str">
            <v>Steamfitter</v>
          </cell>
        </row>
        <row r="141">
          <cell r="F141" t="str">
            <v>Stock Clerk 1</v>
          </cell>
        </row>
        <row r="142">
          <cell r="F142" t="str">
            <v>Stock Clerk 2</v>
          </cell>
        </row>
        <row r="143">
          <cell r="F143" t="str">
            <v>Stock Clerk 3</v>
          </cell>
        </row>
        <row r="144">
          <cell r="F144" t="str">
            <v>Storekeeper 1</v>
          </cell>
        </row>
        <row r="145">
          <cell r="F145" t="str">
            <v>Storekeeper 2</v>
          </cell>
        </row>
        <row r="146">
          <cell r="F146" t="str">
            <v>Strategic Leadership 220</v>
          </cell>
        </row>
        <row r="147">
          <cell r="F147" t="str">
            <v>Strategic Leadership 220 - Dean</v>
          </cell>
        </row>
        <row r="148">
          <cell r="F148" t="str">
            <v>Strategic Leadership 220 - V President</v>
          </cell>
        </row>
        <row r="149">
          <cell r="F149" t="str">
            <v>Strategic Leadership 230</v>
          </cell>
        </row>
        <row r="150">
          <cell r="F150" t="str">
            <v>Strategic Leadership 230 - Dean</v>
          </cell>
        </row>
        <row r="151">
          <cell r="F151" t="str">
            <v>Strategic Leadership 230 - V President</v>
          </cell>
        </row>
        <row r="152">
          <cell r="F152" t="str">
            <v>Strategic Leadership 240</v>
          </cell>
        </row>
        <row r="153">
          <cell r="F153" t="str">
            <v>Strategic Leadership 240 - Dean</v>
          </cell>
        </row>
        <row r="154">
          <cell r="F154" t="str">
            <v>Strategic Leadership 240 - Provost</v>
          </cell>
        </row>
        <row r="155">
          <cell r="F155" t="str">
            <v>Strategic Leadership 240 - V President</v>
          </cell>
        </row>
        <row r="156">
          <cell r="F156" t="str">
            <v>Strategic Leadership 250A</v>
          </cell>
        </row>
        <row r="157">
          <cell r="F157" t="str">
            <v>Strategic Leadership 250A - Provost</v>
          </cell>
        </row>
        <row r="158">
          <cell r="F158" t="str">
            <v>Strategic Leadership 250A - V President</v>
          </cell>
        </row>
        <row r="159">
          <cell r="F159" t="str">
            <v>Strategic Leadership 250B</v>
          </cell>
        </row>
        <row r="160">
          <cell r="F160" t="str">
            <v>Strategic Leadership 250B - Provost</v>
          </cell>
        </row>
        <row r="161">
          <cell r="F161" t="str">
            <v>Strategic Leadership 250B - V President</v>
          </cell>
        </row>
        <row r="162">
          <cell r="F162" t="str">
            <v>Sub Univ Registered Nurse</v>
          </cell>
        </row>
        <row r="163">
          <cell r="F163" t="str">
            <v>Tact Leadership/Senior Professional 190</v>
          </cell>
        </row>
        <row r="164">
          <cell r="F164" t="str">
            <v>Tact Leadership/Senior Professional 200</v>
          </cell>
        </row>
        <row r="165">
          <cell r="F165" t="str">
            <v>Tact Leadership/Senior Professional 210</v>
          </cell>
        </row>
        <row r="166">
          <cell r="F166" t="str">
            <v>Telecommunication Specialist 1</v>
          </cell>
        </row>
        <row r="167">
          <cell r="F167" t="str">
            <v>Telecommunications Coord</v>
          </cell>
        </row>
        <row r="168">
          <cell r="F168" t="str">
            <v>Temperature Controls Technician</v>
          </cell>
        </row>
        <row r="169">
          <cell r="F169" t="str">
            <v>Univ Cert Registered Nurse Practioner</v>
          </cell>
        </row>
        <row r="170">
          <cell r="F170" t="str">
            <v>Univ Registered Nurse</v>
          </cell>
        </row>
        <row r="171">
          <cell r="F171" t="str">
            <v>Utility Plant Operator 1</v>
          </cell>
        </row>
        <row r="172">
          <cell r="F172" t="str">
            <v>Utility Plant Operator 2</v>
          </cell>
        </row>
        <row r="173">
          <cell r="F173" t="str">
            <v>Utility Plant Supervisor</v>
          </cell>
        </row>
        <row r="174">
          <cell r="F174" t="str">
            <v>Video Production Specialist</v>
          </cell>
        </row>
        <row r="175">
          <cell r="F175" t="str">
            <v>Water Treatment Plant Chief Operator</v>
          </cell>
        </row>
        <row r="176">
          <cell r="F176" t="str">
            <v>Web Specialist 1</v>
          </cell>
        </row>
        <row r="177">
          <cell r="F177" t="str">
            <v>Web Specialist 2</v>
          </cell>
        </row>
        <row r="178">
          <cell r="F178" t="str">
            <v>Web Specialist 3</v>
          </cell>
        </row>
        <row r="179">
          <cell r="F179" t="str">
            <v>Welder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budoff@wcupa.edu"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23"/>
  <sheetViews>
    <sheetView showGridLines="0" tabSelected="1" zoomScale="120" zoomScaleNormal="120" workbookViewId="0">
      <selection activeCell="AV31" sqref="AV31"/>
    </sheetView>
  </sheetViews>
  <sheetFormatPr defaultColWidth="7.42578125" defaultRowHeight="13.5"/>
  <cols>
    <col min="1" max="1" width="1.42578125" style="92" customWidth="1"/>
    <col min="2" max="2" width="1.85546875" style="92" customWidth="1"/>
    <col min="3" max="3" width="3.140625" style="92" customWidth="1"/>
    <col min="4" max="7" width="2.7109375" style="92" customWidth="1"/>
    <col min="8" max="8" width="4.7109375" style="92" customWidth="1"/>
    <col min="9" max="9" width="2.7109375" style="92" customWidth="1"/>
    <col min="10" max="10" width="1.140625" style="92" customWidth="1"/>
    <col min="11" max="14" width="2.7109375" style="92" customWidth="1"/>
    <col min="15" max="15" width="3" style="92" customWidth="1"/>
    <col min="16" max="17" width="2.7109375" style="92" customWidth="1"/>
    <col min="18" max="18" width="1.140625" style="92" customWidth="1"/>
    <col min="19" max="19" width="1.7109375" style="92" customWidth="1"/>
    <col min="20" max="22" width="2.7109375" style="92" customWidth="1"/>
    <col min="23" max="23" width="3.140625" style="92" customWidth="1"/>
    <col min="24" max="24" width="1.7109375" style="92" customWidth="1"/>
    <col min="25" max="25" width="1.140625" style="92" customWidth="1"/>
    <col min="26" max="26" width="1" style="92" customWidth="1"/>
    <col min="27" max="27" width="2.28515625" style="92" customWidth="1"/>
    <col min="28" max="28" width="5.5703125" style="92" customWidth="1"/>
    <col min="29" max="29" width="2.7109375" style="92" customWidth="1"/>
    <col min="30" max="30" width="1.7109375" style="92" customWidth="1"/>
    <col min="31" max="31" width="4.7109375" style="92" customWidth="1"/>
    <col min="32" max="32" width="5.85546875" style="92" customWidth="1"/>
    <col min="33" max="33" width="1" style="92" customWidth="1"/>
    <col min="34" max="35" width="1.28515625" style="92" customWidth="1"/>
    <col min="36" max="36" width="2.7109375" style="92" customWidth="1"/>
    <col min="37" max="37" width="1.5703125" style="92" customWidth="1"/>
    <col min="38" max="38" width="4" style="92" customWidth="1"/>
    <col min="39" max="39" width="1.5703125" style="92" customWidth="1"/>
    <col min="40" max="40" width="12.42578125" style="92" customWidth="1"/>
    <col min="41" max="42" width="2.5703125" style="92" customWidth="1"/>
    <col min="43" max="43" width="2.7109375" style="92" customWidth="1"/>
    <col min="44" max="44" width="7.42578125" style="92"/>
    <col min="45" max="45" width="12.28515625" style="92" bestFit="1" customWidth="1"/>
    <col min="46" max="16384" width="7.42578125" style="92"/>
  </cols>
  <sheetData>
    <row r="1" spans="1:42" ht="6" customHeight="1">
      <c r="A1" s="89"/>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1"/>
    </row>
    <row r="2" spans="1:42" ht="19.5" customHeight="1">
      <c r="A2" s="303" t="s">
        <v>266</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5"/>
    </row>
    <row r="3" spans="1:42" ht="12.75" customHeight="1" thickBot="1">
      <c r="A3" s="93"/>
      <c r="H3" s="4"/>
      <c r="I3" s="4"/>
      <c r="J3" s="4"/>
      <c r="K3" s="4"/>
      <c r="L3" s="4"/>
      <c r="M3" s="4"/>
      <c r="N3" s="4"/>
      <c r="O3" s="243"/>
      <c r="P3" s="243"/>
      <c r="Q3" s="243"/>
      <c r="R3" s="243"/>
      <c r="S3" s="243"/>
      <c r="T3" s="243"/>
      <c r="U3" s="243"/>
      <c r="V3" s="243"/>
      <c r="W3" s="243"/>
      <c r="X3" s="243"/>
      <c r="Y3" s="243"/>
      <c r="Z3" s="243"/>
      <c r="AA3" s="243"/>
      <c r="AB3" s="243"/>
      <c r="AP3" s="94"/>
    </row>
    <row r="4" spans="1:42" ht="15.6" customHeight="1" thickBot="1">
      <c r="A4" s="93"/>
      <c r="H4" s="95"/>
      <c r="I4" s="95"/>
      <c r="J4" s="95"/>
      <c r="K4" s="95"/>
      <c r="L4" s="95"/>
      <c r="M4" s="95"/>
      <c r="N4" s="95"/>
      <c r="O4" s="306" t="s">
        <v>159</v>
      </c>
      <c r="P4" s="307"/>
      <c r="Q4" s="307"/>
      <c r="R4" s="307"/>
      <c r="S4" s="307"/>
      <c r="T4" s="307"/>
      <c r="U4" s="307"/>
      <c r="V4" s="307"/>
      <c r="W4" s="307"/>
      <c r="X4" s="307"/>
      <c r="Y4" s="307"/>
      <c r="Z4" s="307"/>
      <c r="AA4" s="307"/>
      <c r="AB4" s="308"/>
      <c r="AC4" s="4"/>
      <c r="AD4" s="4"/>
      <c r="AE4" s="309" t="s">
        <v>196</v>
      </c>
      <c r="AF4" s="309"/>
      <c r="AG4" s="309"/>
      <c r="AH4" s="309"/>
      <c r="AI4" s="309"/>
      <c r="AJ4" s="309"/>
      <c r="AK4" s="309"/>
      <c r="AL4" s="310"/>
      <c r="AM4" s="311"/>
      <c r="AN4" s="312"/>
      <c r="AO4" s="313"/>
      <c r="AP4" s="94"/>
    </row>
    <row r="5" spans="1:42" ht="4.3499999999999996" customHeight="1" thickBot="1">
      <c r="A5" s="93"/>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4"/>
    </row>
    <row r="6" spans="1:42" ht="14.25" thickBot="1">
      <c r="A6" s="97"/>
      <c r="B6" s="314" t="s">
        <v>267</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98"/>
    </row>
    <row r="7" spans="1:42" s="105" customFormat="1" ht="14.25" thickTop="1">
      <c r="A7" s="99"/>
      <c r="B7" s="100"/>
      <c r="C7" s="101"/>
      <c r="D7" s="101"/>
      <c r="E7" s="101"/>
      <c r="F7" s="101"/>
      <c r="G7" s="101"/>
      <c r="H7" s="101"/>
      <c r="I7" s="101"/>
      <c r="J7" s="101"/>
      <c r="K7" s="101"/>
      <c r="L7" s="101"/>
      <c r="M7" s="101"/>
      <c r="N7" s="101"/>
      <c r="O7" s="101"/>
      <c r="P7" s="101"/>
      <c r="Q7" s="101"/>
      <c r="R7" s="101"/>
      <c r="S7" s="101"/>
      <c r="T7" s="101"/>
      <c r="U7" s="101"/>
      <c r="V7" s="101"/>
      <c r="W7" s="101"/>
      <c r="X7" s="101"/>
      <c r="Y7" s="101"/>
      <c r="Z7" s="102"/>
      <c r="AA7" s="101"/>
      <c r="AB7" s="101"/>
      <c r="AC7" s="101"/>
      <c r="AD7" s="101"/>
      <c r="AE7" s="101"/>
      <c r="AF7" s="101"/>
      <c r="AG7" s="101"/>
      <c r="AH7" s="101"/>
      <c r="AI7" s="101"/>
      <c r="AJ7" s="103"/>
      <c r="AK7" s="103"/>
      <c r="AL7" s="103"/>
      <c r="AM7" s="103"/>
      <c r="AN7" s="103"/>
      <c r="AO7" s="103"/>
      <c r="AP7" s="104"/>
    </row>
    <row r="8" spans="1:42" s="105" customFormat="1" ht="14.25">
      <c r="A8" s="106"/>
      <c r="B8" s="107"/>
      <c r="C8" s="324" t="s">
        <v>268</v>
      </c>
      <c r="D8" s="325"/>
      <c r="E8" s="325"/>
      <c r="F8" s="325"/>
      <c r="G8" s="325"/>
      <c r="H8" s="325"/>
      <c r="I8" s="326"/>
      <c r="J8" s="101"/>
      <c r="K8" s="324" t="s">
        <v>270</v>
      </c>
      <c r="L8" s="325"/>
      <c r="M8" s="325"/>
      <c r="N8" s="325"/>
      <c r="O8" s="325"/>
      <c r="P8" s="325"/>
      <c r="Q8" s="326"/>
      <c r="R8" s="101"/>
      <c r="S8" s="399" t="s">
        <v>276</v>
      </c>
      <c r="T8" s="400"/>
      <c r="U8" s="400"/>
      <c r="V8" s="400"/>
      <c r="W8" s="400"/>
      <c r="X8" s="401"/>
      <c r="Y8" s="42"/>
      <c r="Z8" s="324" t="s">
        <v>271</v>
      </c>
      <c r="AA8" s="325"/>
      <c r="AB8" s="325"/>
      <c r="AC8" s="325"/>
      <c r="AD8" s="325"/>
      <c r="AE8" s="325"/>
      <c r="AF8" s="325"/>
      <c r="AG8" s="325"/>
      <c r="AH8" s="325"/>
      <c r="AI8" s="325"/>
      <c r="AJ8" s="325"/>
      <c r="AK8" s="325"/>
      <c r="AL8" s="325"/>
      <c r="AM8" s="325"/>
      <c r="AN8" s="325"/>
      <c r="AO8" s="326"/>
      <c r="AP8" s="104"/>
    </row>
    <row r="9" spans="1:42" s="105" customFormat="1" ht="12.75" customHeight="1">
      <c r="A9" s="106"/>
      <c r="B9" s="107"/>
      <c r="C9" s="315" t="s">
        <v>269</v>
      </c>
      <c r="D9" s="316"/>
      <c r="E9" s="316"/>
      <c r="F9" s="316"/>
      <c r="G9" s="316"/>
      <c r="H9" s="316"/>
      <c r="I9" s="317"/>
      <c r="J9" s="101"/>
      <c r="K9" s="315" t="s">
        <v>269</v>
      </c>
      <c r="L9" s="316"/>
      <c r="M9" s="316"/>
      <c r="N9" s="316"/>
      <c r="O9" s="316"/>
      <c r="P9" s="316"/>
      <c r="Q9" s="317"/>
      <c r="R9" s="101"/>
      <c r="S9" s="108"/>
      <c r="X9" s="109"/>
      <c r="Y9" s="110"/>
      <c r="Z9" s="111"/>
      <c r="AA9" s="318"/>
      <c r="AB9" s="319"/>
      <c r="AC9" s="319"/>
      <c r="AD9" s="319"/>
      <c r="AE9" s="319"/>
      <c r="AF9" s="319"/>
      <c r="AG9" s="319"/>
      <c r="AH9" s="319"/>
      <c r="AI9" s="319"/>
      <c r="AJ9" s="319"/>
      <c r="AK9" s="319"/>
      <c r="AL9" s="319"/>
      <c r="AM9" s="319"/>
      <c r="AN9" s="320"/>
      <c r="AO9" s="112"/>
      <c r="AP9" s="104"/>
    </row>
    <row r="10" spans="1:42" s="105" customFormat="1" ht="2.25" customHeight="1">
      <c r="A10" s="106"/>
      <c r="B10" s="107"/>
      <c r="C10" s="113"/>
      <c r="D10" s="114"/>
      <c r="E10" s="114"/>
      <c r="F10" s="114"/>
      <c r="G10" s="114"/>
      <c r="H10" s="114"/>
      <c r="I10" s="115"/>
      <c r="J10" s="101"/>
      <c r="K10" s="113"/>
      <c r="L10" s="114"/>
      <c r="M10" s="114"/>
      <c r="N10" s="114"/>
      <c r="O10" s="114"/>
      <c r="P10" s="114"/>
      <c r="Q10" s="115"/>
      <c r="R10" s="101"/>
      <c r="S10" s="113"/>
      <c r="X10" s="115"/>
      <c r="Y10" s="110"/>
      <c r="Z10" s="116"/>
      <c r="AA10" s="321"/>
      <c r="AB10" s="322"/>
      <c r="AC10" s="322"/>
      <c r="AD10" s="322"/>
      <c r="AE10" s="322"/>
      <c r="AF10" s="322"/>
      <c r="AG10" s="322"/>
      <c r="AH10" s="322"/>
      <c r="AI10" s="322"/>
      <c r="AJ10" s="322"/>
      <c r="AK10" s="322"/>
      <c r="AL10" s="322"/>
      <c r="AM10" s="322"/>
      <c r="AN10" s="323"/>
      <c r="AO10" s="112"/>
      <c r="AP10" s="104"/>
    </row>
    <row r="11" spans="1:42" s="105" customFormat="1" ht="4.3499999999999996" customHeight="1">
      <c r="A11" s="106"/>
      <c r="B11" s="107"/>
      <c r="C11" s="116"/>
      <c r="I11" s="112"/>
      <c r="J11" s="101"/>
      <c r="K11" s="116"/>
      <c r="Q11" s="112"/>
      <c r="R11" s="101"/>
      <c r="S11" s="116"/>
      <c r="X11" s="112"/>
      <c r="Y11" s="101"/>
      <c r="Z11" s="117"/>
      <c r="AA11" s="88"/>
      <c r="AB11" s="88"/>
      <c r="AC11" s="88"/>
      <c r="AD11" s="88"/>
      <c r="AE11" s="88"/>
      <c r="AF11" s="88"/>
      <c r="AG11" s="88"/>
      <c r="AH11" s="88"/>
      <c r="AI11" s="88"/>
      <c r="AJ11" s="88"/>
      <c r="AK11" s="88"/>
      <c r="AL11" s="88"/>
      <c r="AM11" s="118"/>
      <c r="AN11" s="118"/>
      <c r="AO11" s="119"/>
      <c r="AP11" s="104"/>
    </row>
    <row r="12" spans="1:42" s="105" customFormat="1" ht="4.3499999999999996" customHeight="1" thickBot="1">
      <c r="A12" s="106"/>
      <c r="B12" s="107"/>
      <c r="C12" s="116"/>
      <c r="I12" s="112"/>
      <c r="J12" s="101"/>
      <c r="K12" s="116"/>
      <c r="Q12" s="112"/>
      <c r="R12" s="101"/>
      <c r="S12" s="116"/>
      <c r="X12" s="112"/>
      <c r="Y12" s="101"/>
      <c r="Z12" s="101"/>
      <c r="AA12" s="101"/>
      <c r="AB12" s="101"/>
      <c r="AC12" s="101"/>
      <c r="AD12" s="101"/>
      <c r="AE12" s="101"/>
      <c r="AF12" s="101"/>
      <c r="AG12" s="101"/>
      <c r="AH12" s="101"/>
      <c r="AI12" s="101"/>
      <c r="AJ12" s="101"/>
      <c r="AK12" s="101"/>
      <c r="AL12" s="101"/>
      <c r="AM12" s="101"/>
      <c r="AN12" s="101"/>
      <c r="AO12" s="101"/>
      <c r="AP12" s="104"/>
    </row>
    <row r="13" spans="1:42" s="105" customFormat="1">
      <c r="A13" s="106"/>
      <c r="B13" s="107"/>
      <c r="C13" s="116"/>
      <c r="I13" s="112"/>
      <c r="J13" s="101"/>
      <c r="K13" s="116"/>
      <c r="Q13" s="112"/>
      <c r="R13" s="101"/>
      <c r="S13" s="116"/>
      <c r="T13" s="336" t="s">
        <v>11</v>
      </c>
      <c r="U13" s="337"/>
      <c r="V13" s="337"/>
      <c r="W13" s="338"/>
      <c r="X13" s="112"/>
      <c r="Y13" s="101"/>
      <c r="Z13" s="324" t="s">
        <v>272</v>
      </c>
      <c r="AA13" s="325"/>
      <c r="AB13" s="325"/>
      <c r="AC13" s="325"/>
      <c r="AD13" s="325"/>
      <c r="AE13" s="325"/>
      <c r="AF13" s="325"/>
      <c r="AG13" s="325"/>
      <c r="AH13" s="325"/>
      <c r="AI13" s="325"/>
      <c r="AJ13" s="325"/>
      <c r="AK13" s="325"/>
      <c r="AL13" s="325"/>
      <c r="AM13" s="325"/>
      <c r="AN13" s="325"/>
      <c r="AO13" s="326"/>
      <c r="AP13" s="104"/>
    </row>
    <row r="14" spans="1:42" s="105" customFormat="1" ht="15" thickBot="1">
      <c r="A14" s="106"/>
      <c r="B14" s="107"/>
      <c r="C14" s="116"/>
      <c r="I14" s="112"/>
      <c r="J14" s="101"/>
      <c r="K14" s="116"/>
      <c r="L14" s="120"/>
      <c r="Q14" s="112"/>
      <c r="R14" s="101"/>
      <c r="S14" s="116"/>
      <c r="T14" s="339"/>
      <c r="U14" s="340"/>
      <c r="V14" s="340"/>
      <c r="W14" s="341"/>
      <c r="X14" s="112"/>
      <c r="Y14" s="101"/>
      <c r="Z14" s="121"/>
      <c r="AA14" s="122" t="s">
        <v>273</v>
      </c>
      <c r="AB14" s="123"/>
      <c r="AC14" s="123"/>
      <c r="AD14" s="123"/>
      <c r="AE14" s="327"/>
      <c r="AF14" s="328"/>
      <c r="AG14" s="123"/>
      <c r="AH14" s="123"/>
      <c r="AI14" s="123"/>
      <c r="AJ14" s="122" t="s">
        <v>274</v>
      </c>
      <c r="AN14" s="124"/>
      <c r="AO14" s="125"/>
      <c r="AP14" s="104"/>
    </row>
    <row r="15" spans="1:42" s="105" customFormat="1" ht="14.25">
      <c r="A15" s="106"/>
      <c r="B15" s="107"/>
      <c r="C15" s="116"/>
      <c r="I15" s="112"/>
      <c r="J15" s="101"/>
      <c r="K15" s="116"/>
      <c r="L15" s="120"/>
      <c r="Q15" s="112"/>
      <c r="R15" s="101"/>
      <c r="S15" s="116"/>
      <c r="T15" s="126"/>
      <c r="U15" s="126"/>
      <c r="V15" s="126"/>
      <c r="W15" s="126"/>
      <c r="X15" s="112"/>
      <c r="Y15" s="101"/>
      <c r="Z15" s="121"/>
      <c r="AA15" s="342" t="str">
        <f>IF(AE14="","",IF(AN14="","End Date field is Required",""))</f>
        <v/>
      </c>
      <c r="AB15" s="342"/>
      <c r="AC15" s="342"/>
      <c r="AD15" s="342"/>
      <c r="AE15" s="342"/>
      <c r="AF15" s="342"/>
      <c r="AG15" s="342"/>
      <c r="AH15" s="342"/>
      <c r="AI15" s="342"/>
      <c r="AJ15" s="342"/>
      <c r="AK15" s="342"/>
      <c r="AL15" s="342"/>
      <c r="AM15" s="342"/>
      <c r="AN15" s="342"/>
      <c r="AO15" s="125"/>
      <c r="AP15" s="104"/>
    </row>
    <row r="16" spans="1:42" s="105" customFormat="1" ht="4.9000000000000004" customHeight="1">
      <c r="A16" s="106"/>
      <c r="B16" s="107"/>
      <c r="C16" s="117"/>
      <c r="D16" s="127"/>
      <c r="E16" s="127"/>
      <c r="F16" s="127"/>
      <c r="G16" s="127"/>
      <c r="H16" s="127"/>
      <c r="I16" s="119"/>
      <c r="J16" s="101"/>
      <c r="K16" s="117"/>
      <c r="L16" s="127"/>
      <c r="M16" s="127"/>
      <c r="N16" s="127"/>
      <c r="O16" s="127"/>
      <c r="P16" s="127"/>
      <c r="Q16" s="119"/>
      <c r="R16" s="101"/>
      <c r="S16" s="117"/>
      <c r="T16" s="127"/>
      <c r="U16" s="127"/>
      <c r="V16" s="127"/>
      <c r="W16" s="127"/>
      <c r="X16" s="119"/>
      <c r="Y16" s="101"/>
      <c r="Z16" s="117"/>
      <c r="AA16" s="127"/>
      <c r="AB16" s="127"/>
      <c r="AC16" s="127"/>
      <c r="AD16" s="127"/>
      <c r="AE16" s="127"/>
      <c r="AF16" s="127"/>
      <c r="AG16" s="127"/>
      <c r="AH16" s="127"/>
      <c r="AI16" s="127"/>
      <c r="AJ16" s="128"/>
      <c r="AK16" s="128"/>
      <c r="AL16" s="128"/>
      <c r="AM16" s="128"/>
      <c r="AN16" s="128"/>
      <c r="AO16" s="129"/>
      <c r="AP16" s="104"/>
    </row>
    <row r="17" spans="1:42" ht="6" customHeight="1">
      <c r="A17" s="130"/>
      <c r="B17" s="42"/>
      <c r="C17" s="42"/>
      <c r="D17" s="42"/>
      <c r="E17" s="42"/>
      <c r="F17" s="42"/>
      <c r="G17" s="42"/>
      <c r="H17" s="42"/>
      <c r="I17" s="42"/>
      <c r="J17" s="42"/>
      <c r="K17" s="42"/>
      <c r="L17" s="42"/>
      <c r="M17" s="42"/>
      <c r="N17" s="42"/>
      <c r="O17" s="42"/>
      <c r="P17" s="42"/>
      <c r="Q17" s="42"/>
      <c r="R17" s="42"/>
      <c r="S17" s="42"/>
      <c r="T17" s="42"/>
      <c r="U17" s="42"/>
      <c r="V17" s="42"/>
      <c r="W17" s="42"/>
      <c r="X17" s="42"/>
      <c r="Y17" s="42"/>
      <c r="Z17" s="131"/>
      <c r="AA17" s="131"/>
      <c r="AB17" s="131"/>
      <c r="AC17" s="131"/>
      <c r="AD17" s="131"/>
      <c r="AE17" s="131"/>
      <c r="AF17" s="131"/>
      <c r="AG17" s="131"/>
      <c r="AH17" s="131"/>
      <c r="AI17" s="131"/>
      <c r="AJ17" s="131"/>
      <c r="AK17" s="131"/>
      <c r="AL17" s="131"/>
      <c r="AM17" s="131"/>
      <c r="AN17" s="131"/>
      <c r="AO17" s="131"/>
      <c r="AP17" s="132"/>
    </row>
    <row r="18" spans="1:42" ht="14.25">
      <c r="A18" s="130"/>
      <c r="B18" s="42"/>
      <c r="C18" s="133"/>
      <c r="D18" s="134"/>
      <c r="E18" s="134"/>
      <c r="F18" s="134"/>
      <c r="G18" s="134"/>
      <c r="H18" s="134"/>
      <c r="I18" s="335" t="s">
        <v>325</v>
      </c>
      <c r="J18" s="335"/>
      <c r="K18" s="335"/>
      <c r="L18" s="335"/>
      <c r="M18" s="335"/>
      <c r="N18" s="335"/>
      <c r="O18" s="335"/>
      <c r="P18" s="335"/>
      <c r="Q18" s="335"/>
      <c r="R18" s="335"/>
      <c r="S18" s="335"/>
      <c r="T18" s="335"/>
      <c r="U18" s="335"/>
      <c r="V18" s="335"/>
      <c r="W18" s="335"/>
      <c r="X18" s="135"/>
      <c r="Y18" s="135"/>
      <c r="Z18" s="135"/>
      <c r="AA18" s="347" t="s">
        <v>324</v>
      </c>
      <c r="AB18" s="347"/>
      <c r="AC18" s="347"/>
      <c r="AD18" s="347"/>
      <c r="AE18" s="347"/>
      <c r="AF18" s="347"/>
      <c r="AG18" s="347"/>
      <c r="AH18" s="347"/>
      <c r="AI18" s="347"/>
      <c r="AJ18" s="347"/>
      <c r="AK18" s="347"/>
      <c r="AL18" s="347"/>
      <c r="AM18" s="347"/>
      <c r="AN18" s="347"/>
      <c r="AO18" s="136"/>
      <c r="AP18" s="132"/>
    </row>
    <row r="19" spans="1:42" ht="13.15" customHeight="1">
      <c r="A19" s="130"/>
      <c r="B19" s="42"/>
      <c r="C19" s="137"/>
      <c r="I19" s="346" t="s">
        <v>353</v>
      </c>
      <c r="J19" s="346"/>
      <c r="K19" s="346"/>
      <c r="L19" s="346"/>
      <c r="M19" s="346"/>
      <c r="N19" s="346"/>
      <c r="O19" s="346"/>
      <c r="P19" s="346"/>
      <c r="Q19" s="346"/>
      <c r="R19" s="346"/>
      <c r="S19" s="346"/>
      <c r="T19" s="346"/>
      <c r="U19" s="346"/>
      <c r="V19" s="346"/>
      <c r="W19" s="346"/>
      <c r="AA19" s="138"/>
      <c r="AB19" s="138"/>
      <c r="AC19" s="138"/>
      <c r="AD19" s="138"/>
      <c r="AE19" s="138"/>
      <c r="AF19" s="138"/>
      <c r="AG19" s="138"/>
      <c r="AH19" s="138"/>
      <c r="AI19" s="138"/>
      <c r="AJ19" s="138"/>
      <c r="AK19" s="138"/>
      <c r="AL19" s="138"/>
      <c r="AM19" s="138"/>
      <c r="AN19" s="138"/>
      <c r="AO19" s="139"/>
      <c r="AP19" s="132"/>
    </row>
    <row r="20" spans="1:42" ht="14.25">
      <c r="A20" s="130"/>
      <c r="B20" s="42"/>
      <c r="C20" s="137"/>
      <c r="I20" s="346"/>
      <c r="J20" s="346"/>
      <c r="K20" s="346"/>
      <c r="L20" s="346"/>
      <c r="M20" s="346"/>
      <c r="N20" s="346"/>
      <c r="O20" s="346"/>
      <c r="P20" s="346"/>
      <c r="Q20" s="346"/>
      <c r="R20" s="346"/>
      <c r="S20" s="346"/>
      <c r="T20" s="346"/>
      <c r="U20" s="346"/>
      <c r="V20" s="346"/>
      <c r="W20" s="346"/>
      <c r="AA20" s="138"/>
      <c r="AB20" s="138"/>
      <c r="AC20" s="138"/>
      <c r="AD20" s="138"/>
      <c r="AE20" s="138"/>
      <c r="AF20" s="138"/>
      <c r="AG20" s="138"/>
      <c r="AH20" s="138"/>
      <c r="AI20" s="138"/>
      <c r="AJ20" s="138"/>
      <c r="AK20" s="138"/>
      <c r="AL20" s="138"/>
      <c r="AM20" s="138"/>
      <c r="AN20" s="138"/>
      <c r="AO20" s="139"/>
      <c r="AP20" s="132"/>
    </row>
    <row r="21" spans="1:42" ht="4.3499999999999996" customHeight="1">
      <c r="A21" s="130"/>
      <c r="B21" s="42"/>
      <c r="C21" s="137"/>
      <c r="R21" s="140"/>
      <c r="AO21" s="139"/>
      <c r="AP21" s="132"/>
    </row>
    <row r="22" spans="1:42" ht="14.25">
      <c r="A22" s="130"/>
      <c r="B22" s="42"/>
      <c r="C22" s="137"/>
      <c r="I22" s="92" t="s">
        <v>326</v>
      </c>
      <c r="O22" s="348"/>
      <c r="P22" s="349"/>
      <c r="Q22" s="349"/>
      <c r="R22" s="349"/>
      <c r="S22" s="349"/>
      <c r="T22" s="349"/>
      <c r="U22" s="349"/>
      <c r="V22" s="349"/>
      <c r="W22" s="350"/>
      <c r="AA22" s="92" t="s">
        <v>326</v>
      </c>
      <c r="AF22" s="351"/>
      <c r="AG22" s="352"/>
      <c r="AH22" s="352"/>
      <c r="AI22" s="352"/>
      <c r="AJ22" s="352"/>
      <c r="AK22" s="352"/>
      <c r="AL22" s="352"/>
      <c r="AM22" s="352"/>
      <c r="AN22" s="353"/>
      <c r="AO22" s="139"/>
      <c r="AP22" s="132"/>
    </row>
    <row r="23" spans="1:42" ht="6.4" customHeight="1">
      <c r="A23" s="130"/>
      <c r="B23" s="42"/>
      <c r="C23" s="121"/>
      <c r="D23" s="123"/>
      <c r="E23" s="123"/>
      <c r="F23" s="123"/>
      <c r="G23" s="123"/>
      <c r="H23" s="123"/>
      <c r="I23" s="123"/>
      <c r="J23" s="123"/>
      <c r="K23" s="123"/>
      <c r="L23" s="123"/>
      <c r="M23" s="123"/>
      <c r="N23" s="123"/>
      <c r="O23" s="123"/>
      <c r="P23" s="123"/>
      <c r="Q23" s="123"/>
      <c r="R23" s="123"/>
      <c r="Y23" s="123"/>
      <c r="AO23" s="139"/>
      <c r="AP23" s="132"/>
    </row>
    <row r="24" spans="1:42" ht="14.25">
      <c r="A24" s="130"/>
      <c r="B24" s="42"/>
      <c r="C24" s="137"/>
      <c r="D24" s="123" t="s">
        <v>1095</v>
      </c>
      <c r="I24" s="92" t="s">
        <v>327</v>
      </c>
      <c r="L24" s="329"/>
      <c r="M24" s="330"/>
      <c r="N24" s="331"/>
      <c r="P24" s="92" t="s">
        <v>277</v>
      </c>
      <c r="T24" s="332"/>
      <c r="U24" s="333"/>
      <c r="V24" s="333"/>
      <c r="W24" s="334"/>
      <c r="AA24" s="92" t="s">
        <v>327</v>
      </c>
      <c r="AD24" s="329"/>
      <c r="AE24" s="330"/>
      <c r="AF24" s="331"/>
      <c r="AI24" s="92" t="s">
        <v>277</v>
      </c>
      <c r="AM24" s="332"/>
      <c r="AN24" s="334"/>
      <c r="AO24" s="139"/>
      <c r="AP24" s="132"/>
    </row>
    <row r="25" spans="1:42" ht="6.4" customHeight="1">
      <c r="A25" s="130"/>
      <c r="B25" s="42"/>
      <c r="C25" s="121"/>
      <c r="D25" s="123"/>
      <c r="E25" s="123"/>
      <c r="F25" s="123"/>
      <c r="G25" s="123"/>
      <c r="H25" s="123"/>
      <c r="I25" s="123"/>
      <c r="J25" s="123"/>
      <c r="K25" s="123"/>
      <c r="L25" s="123"/>
      <c r="M25" s="123"/>
      <c r="N25" s="123"/>
      <c r="O25" s="123"/>
      <c r="P25" s="123"/>
      <c r="Q25" s="123"/>
      <c r="R25" s="123"/>
      <c r="AO25" s="139"/>
      <c r="AP25" s="132"/>
    </row>
    <row r="26" spans="1:42" ht="15.6" customHeight="1">
      <c r="A26" s="130"/>
      <c r="B26" s="42"/>
      <c r="C26" s="121"/>
      <c r="D26" s="123" t="s">
        <v>328</v>
      </c>
      <c r="E26" s="123"/>
      <c r="F26" s="123"/>
      <c r="G26" s="123"/>
      <c r="H26" s="123"/>
      <c r="I26" s="251"/>
      <c r="J26" s="252"/>
      <c r="K26" s="252"/>
      <c r="L26" s="252"/>
      <c r="M26" s="252"/>
      <c r="N26" s="252"/>
      <c r="O26" s="252"/>
      <c r="P26" s="252"/>
      <c r="Q26" s="252"/>
      <c r="R26" s="252"/>
      <c r="S26" s="252"/>
      <c r="T26" s="252"/>
      <c r="U26" s="252"/>
      <c r="V26" s="252"/>
      <c r="W26" s="253"/>
      <c r="AA26" s="251"/>
      <c r="AB26" s="252"/>
      <c r="AC26" s="252"/>
      <c r="AD26" s="252"/>
      <c r="AE26" s="252"/>
      <c r="AF26" s="252"/>
      <c r="AG26" s="252"/>
      <c r="AH26" s="252"/>
      <c r="AI26" s="252"/>
      <c r="AJ26" s="252"/>
      <c r="AK26" s="252"/>
      <c r="AL26" s="252"/>
      <c r="AM26" s="252"/>
      <c r="AN26" s="253"/>
      <c r="AO26" s="139"/>
      <c r="AP26" s="132"/>
    </row>
    <row r="27" spans="1:42" ht="4.9000000000000004" customHeight="1">
      <c r="A27" s="130"/>
      <c r="B27" s="42"/>
      <c r="C27" s="121"/>
      <c r="D27" s="123"/>
      <c r="E27" s="123"/>
      <c r="F27" s="123"/>
      <c r="G27" s="123"/>
      <c r="H27" s="123"/>
      <c r="I27" s="123"/>
      <c r="J27" s="123"/>
      <c r="K27" s="123"/>
      <c r="L27" s="123"/>
      <c r="M27" s="123"/>
      <c r="N27" s="123"/>
      <c r="O27" s="123"/>
      <c r="P27" s="123"/>
      <c r="Q27" s="123"/>
      <c r="R27" s="123"/>
      <c r="AO27" s="139"/>
      <c r="AP27" s="132"/>
    </row>
    <row r="28" spans="1:42" ht="15.6" customHeight="1">
      <c r="A28" s="130"/>
      <c r="B28" s="42"/>
      <c r="C28" s="141"/>
      <c r="D28" s="123" t="s">
        <v>195</v>
      </c>
      <c r="E28" s="123"/>
      <c r="F28" s="123"/>
      <c r="G28" s="123"/>
      <c r="H28" s="123"/>
      <c r="I28" s="251"/>
      <c r="J28" s="252"/>
      <c r="K28" s="252"/>
      <c r="L28" s="252"/>
      <c r="M28" s="252"/>
      <c r="N28" s="252"/>
      <c r="O28" s="252"/>
      <c r="P28" s="252"/>
      <c r="Q28" s="252"/>
      <c r="R28" s="252"/>
      <c r="S28" s="252"/>
      <c r="T28" s="252"/>
      <c r="U28" s="252"/>
      <c r="V28" s="252"/>
      <c r="W28" s="253"/>
      <c r="AA28" s="251"/>
      <c r="AB28" s="252"/>
      <c r="AC28" s="252"/>
      <c r="AD28" s="252"/>
      <c r="AE28" s="252"/>
      <c r="AF28" s="252"/>
      <c r="AG28" s="252"/>
      <c r="AH28" s="252"/>
      <c r="AI28" s="252"/>
      <c r="AJ28" s="252"/>
      <c r="AK28" s="252"/>
      <c r="AL28" s="252"/>
      <c r="AM28" s="252"/>
      <c r="AN28" s="253"/>
      <c r="AO28" s="139"/>
      <c r="AP28" s="132"/>
    </row>
    <row r="29" spans="1:42" ht="3.4" customHeight="1" thickBot="1">
      <c r="A29" s="130"/>
      <c r="B29" s="42"/>
      <c r="C29" s="142"/>
      <c r="D29" s="143"/>
      <c r="E29" s="143"/>
      <c r="F29" s="143"/>
      <c r="G29" s="143"/>
      <c r="H29" s="143"/>
      <c r="I29" s="143"/>
      <c r="J29" s="143"/>
      <c r="K29" s="143"/>
      <c r="L29" s="144"/>
      <c r="M29" s="144"/>
      <c r="N29" s="144"/>
      <c r="O29" s="145"/>
      <c r="P29" s="145"/>
      <c r="Q29" s="145"/>
      <c r="R29" s="145"/>
      <c r="S29" s="146"/>
      <c r="T29" s="146"/>
      <c r="AD29" s="147"/>
      <c r="AE29" s="147"/>
      <c r="AF29" s="147"/>
      <c r="AG29" s="147"/>
      <c r="AH29" s="147"/>
      <c r="AI29" s="147"/>
      <c r="AJ29" s="147"/>
      <c r="AK29" s="147"/>
      <c r="AL29" s="145"/>
      <c r="AM29" s="145"/>
      <c r="AN29" s="145"/>
      <c r="AO29" s="139"/>
      <c r="AP29" s="132"/>
    </row>
    <row r="30" spans="1:42" ht="13.15" customHeight="1">
      <c r="A30" s="130"/>
      <c r="B30" s="42"/>
      <c r="C30" s="141"/>
      <c r="D30" s="254" t="s">
        <v>197</v>
      </c>
      <c r="E30" s="254"/>
      <c r="F30" s="254"/>
      <c r="G30" s="254"/>
      <c r="H30" s="123"/>
      <c r="I30" s="402"/>
      <c r="J30" s="403"/>
      <c r="K30" s="403"/>
      <c r="L30" s="403"/>
      <c r="M30" s="403"/>
      <c r="N30" s="403"/>
      <c r="O30" s="403"/>
      <c r="P30" s="403"/>
      <c r="Q30" s="403"/>
      <c r="R30" s="403"/>
      <c r="S30" s="403"/>
      <c r="T30" s="403"/>
      <c r="U30" s="403"/>
      <c r="V30" s="403"/>
      <c r="W30" s="404"/>
      <c r="AA30" s="402"/>
      <c r="AB30" s="403"/>
      <c r="AC30" s="403"/>
      <c r="AD30" s="403"/>
      <c r="AE30" s="403"/>
      <c r="AF30" s="403"/>
      <c r="AG30" s="403"/>
      <c r="AH30" s="403"/>
      <c r="AI30" s="403"/>
      <c r="AJ30" s="403"/>
      <c r="AK30" s="403"/>
      <c r="AL30" s="403"/>
      <c r="AM30" s="403"/>
      <c r="AN30" s="404"/>
      <c r="AO30" s="139"/>
      <c r="AP30" s="132"/>
    </row>
    <row r="31" spans="1:42" ht="15" thickBot="1">
      <c r="A31" s="130"/>
      <c r="B31" s="42"/>
      <c r="C31" s="141"/>
      <c r="D31" s="254"/>
      <c r="E31" s="254"/>
      <c r="F31" s="254"/>
      <c r="G31" s="254"/>
      <c r="H31" s="123"/>
      <c r="I31" s="405"/>
      <c r="J31" s="406"/>
      <c r="K31" s="406"/>
      <c r="L31" s="406"/>
      <c r="M31" s="406"/>
      <c r="N31" s="406"/>
      <c r="O31" s="406"/>
      <c r="P31" s="406"/>
      <c r="Q31" s="406"/>
      <c r="R31" s="406"/>
      <c r="S31" s="406"/>
      <c r="T31" s="406"/>
      <c r="U31" s="406"/>
      <c r="V31" s="406"/>
      <c r="W31" s="407"/>
      <c r="AA31" s="405"/>
      <c r="AB31" s="406"/>
      <c r="AC31" s="406"/>
      <c r="AD31" s="406"/>
      <c r="AE31" s="406"/>
      <c r="AF31" s="406"/>
      <c r="AG31" s="406"/>
      <c r="AH31" s="406"/>
      <c r="AI31" s="406"/>
      <c r="AJ31" s="406"/>
      <c r="AK31" s="406"/>
      <c r="AL31" s="406"/>
      <c r="AM31" s="406"/>
      <c r="AN31" s="407"/>
      <c r="AO31" s="139"/>
      <c r="AP31" s="132"/>
    </row>
    <row r="32" spans="1:42" ht="14.25">
      <c r="A32" s="130"/>
      <c r="B32" s="42"/>
      <c r="C32" s="255" t="s">
        <v>504</v>
      </c>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46" t="s">
        <v>1163</v>
      </c>
      <c r="AF32" s="244"/>
      <c r="AG32" s="244"/>
      <c r="AH32" s="244"/>
      <c r="AI32" s="244"/>
      <c r="AJ32" s="244"/>
      <c r="AK32" s="244"/>
      <c r="AL32" s="244"/>
      <c r="AM32" s="244"/>
      <c r="AN32" s="244"/>
      <c r="AO32" s="245"/>
      <c r="AP32" s="132"/>
    </row>
    <row r="33" spans="1:42" ht="14.25">
      <c r="A33" s="130"/>
      <c r="B33" s="42"/>
      <c r="C33" s="343" t="s">
        <v>422</v>
      </c>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5"/>
      <c r="AP33" s="132"/>
    </row>
    <row r="34" spans="1:42" ht="6.4" customHeight="1">
      <c r="A34" s="130"/>
      <c r="B34" s="42"/>
      <c r="C34" s="42"/>
      <c r="D34" s="42"/>
      <c r="E34" s="42"/>
      <c r="F34" s="42"/>
      <c r="G34" s="42"/>
      <c r="H34" s="42"/>
      <c r="I34" s="42"/>
      <c r="J34" s="42"/>
      <c r="K34" s="42"/>
      <c r="L34" s="42"/>
      <c r="M34" s="42"/>
      <c r="N34" s="42"/>
      <c r="O34" s="42"/>
      <c r="P34" s="42"/>
      <c r="Q34" s="42"/>
      <c r="R34" s="42"/>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2"/>
    </row>
    <row r="35" spans="1:42" ht="13.15" customHeight="1">
      <c r="A35" s="130"/>
      <c r="B35" s="42"/>
      <c r="C35" s="265" t="s">
        <v>348</v>
      </c>
      <c r="D35" s="266"/>
      <c r="E35" s="266"/>
      <c r="F35" s="266"/>
      <c r="G35" s="266"/>
      <c r="H35" s="266"/>
      <c r="I35" s="266"/>
      <c r="J35" s="266"/>
      <c r="K35" s="266"/>
      <c r="L35" s="266"/>
      <c r="M35" s="266"/>
      <c r="N35" s="266"/>
      <c r="O35" s="266"/>
      <c r="P35" s="266"/>
      <c r="Q35" s="267"/>
      <c r="R35" s="131"/>
      <c r="S35" s="131"/>
      <c r="T35" s="131"/>
      <c r="U35" s="131"/>
      <c r="V35" s="131"/>
      <c r="W35" s="131"/>
      <c r="X35" s="131"/>
      <c r="Y35" s="265" t="s">
        <v>349</v>
      </c>
      <c r="Z35" s="266"/>
      <c r="AA35" s="266"/>
      <c r="AB35" s="266"/>
      <c r="AC35" s="266"/>
      <c r="AD35" s="266"/>
      <c r="AE35" s="266"/>
      <c r="AF35" s="266"/>
      <c r="AG35" s="266"/>
      <c r="AH35" s="266"/>
      <c r="AI35" s="266"/>
      <c r="AJ35" s="266"/>
      <c r="AK35" s="266"/>
      <c r="AL35" s="266"/>
      <c r="AM35" s="266"/>
      <c r="AN35" s="266"/>
      <c r="AO35" s="267"/>
      <c r="AP35" s="132"/>
    </row>
    <row r="36" spans="1:42" ht="7.15" customHeight="1">
      <c r="A36" s="130"/>
      <c r="B36" s="42"/>
      <c r="C36" s="121"/>
      <c r="D36" s="123"/>
      <c r="E36" s="123"/>
      <c r="F36" s="123"/>
      <c r="G36" s="123"/>
      <c r="H36" s="123"/>
      <c r="I36" s="123"/>
      <c r="J36" s="123"/>
      <c r="K36" s="123"/>
      <c r="L36" s="148"/>
      <c r="M36" s="148"/>
      <c r="N36" s="148"/>
      <c r="O36" s="148"/>
      <c r="Q36" s="139"/>
      <c r="R36" s="131"/>
      <c r="S36" s="131"/>
      <c r="T36" s="131"/>
      <c r="U36" s="131"/>
      <c r="V36" s="131"/>
      <c r="W36" s="131"/>
      <c r="X36" s="131"/>
      <c r="Y36" s="137"/>
      <c r="AJ36" s="148"/>
      <c r="AK36" s="148"/>
      <c r="AL36" s="148"/>
      <c r="AM36" s="148"/>
      <c r="AO36" s="139"/>
      <c r="AP36" s="132"/>
    </row>
    <row r="37" spans="1:42" ht="13.15" customHeight="1">
      <c r="A37" s="130"/>
      <c r="B37" s="42"/>
      <c r="C37" s="149"/>
      <c r="D37" s="150" t="s">
        <v>329</v>
      </c>
      <c r="E37" s="151"/>
      <c r="F37" s="151"/>
      <c r="G37" s="151"/>
      <c r="H37" s="151"/>
      <c r="J37" s="152"/>
      <c r="M37" s="441"/>
      <c r="N37" s="442"/>
      <c r="O37" s="442"/>
      <c r="P37" s="443"/>
      <c r="Q37" s="139"/>
      <c r="R37" s="131"/>
      <c r="S37" s="131"/>
      <c r="T37" s="131"/>
      <c r="U37" s="131"/>
      <c r="V37" s="131"/>
      <c r="W37" s="131"/>
      <c r="X37" s="131"/>
      <c r="Y37" s="257" t="s">
        <v>361</v>
      </c>
      <c r="Z37" s="258"/>
      <c r="AA37" s="258"/>
      <c r="AB37" s="258"/>
      <c r="AC37" s="258"/>
      <c r="AD37" s="258"/>
      <c r="AE37" s="258"/>
      <c r="AF37" s="258"/>
      <c r="AG37" s="258"/>
      <c r="AH37" s="258"/>
      <c r="AI37" s="258"/>
      <c r="AJ37" s="258"/>
      <c r="AK37" s="258"/>
      <c r="AL37" s="258"/>
      <c r="AN37" s="153"/>
      <c r="AO37" s="139"/>
      <c r="AP37" s="132"/>
    </row>
    <row r="38" spans="1:42" ht="4.9000000000000004" customHeight="1">
      <c r="A38" s="130"/>
      <c r="B38" s="42"/>
      <c r="C38" s="149"/>
      <c r="D38" s="151"/>
      <c r="E38" s="151"/>
      <c r="F38" s="151"/>
      <c r="G38" s="151"/>
      <c r="H38" s="151"/>
      <c r="I38" s="152"/>
      <c r="J38" s="152"/>
      <c r="K38" s="152"/>
      <c r="L38" s="152"/>
      <c r="M38" s="152"/>
      <c r="N38" s="148"/>
      <c r="O38" s="148"/>
      <c r="P38" s="154"/>
      <c r="Q38" s="139"/>
      <c r="R38" s="131"/>
      <c r="S38" s="131"/>
      <c r="T38" s="131"/>
      <c r="U38" s="131"/>
      <c r="V38" s="131"/>
      <c r="W38" s="131"/>
      <c r="X38" s="131"/>
      <c r="Y38" s="257"/>
      <c r="Z38" s="258"/>
      <c r="AA38" s="258"/>
      <c r="AB38" s="258"/>
      <c r="AC38" s="258"/>
      <c r="AD38" s="258"/>
      <c r="AE38" s="258"/>
      <c r="AF38" s="258"/>
      <c r="AG38" s="258"/>
      <c r="AH38" s="258"/>
      <c r="AI38" s="258"/>
      <c r="AJ38" s="258"/>
      <c r="AK38" s="258"/>
      <c r="AL38" s="258"/>
      <c r="AM38" s="155"/>
      <c r="AO38" s="139"/>
      <c r="AP38" s="132"/>
    </row>
    <row r="39" spans="1:42" ht="14.25">
      <c r="A39" s="130"/>
      <c r="B39" s="42"/>
      <c r="C39" s="137"/>
      <c r="D39" s="150" t="s">
        <v>351</v>
      </c>
      <c r="F39" s="156"/>
      <c r="J39" s="154"/>
      <c r="K39" s="154"/>
      <c r="L39" s="154"/>
      <c r="M39" s="444"/>
      <c r="N39" s="445"/>
      <c r="O39" s="445"/>
      <c r="P39" s="446"/>
      <c r="Q39" s="139"/>
      <c r="R39" s="131"/>
      <c r="S39" s="131"/>
      <c r="T39" s="131"/>
      <c r="U39" s="131"/>
      <c r="V39" s="131"/>
      <c r="W39" s="131"/>
      <c r="X39" s="131"/>
      <c r="Y39" s="257"/>
      <c r="Z39" s="258"/>
      <c r="AA39" s="258"/>
      <c r="AB39" s="258"/>
      <c r="AC39" s="258"/>
      <c r="AD39" s="258"/>
      <c r="AE39" s="258"/>
      <c r="AF39" s="258"/>
      <c r="AG39" s="258"/>
      <c r="AH39" s="258"/>
      <c r="AI39" s="258"/>
      <c r="AJ39" s="258"/>
      <c r="AK39" s="258"/>
      <c r="AL39" s="258"/>
      <c r="AM39" s="155"/>
      <c r="AN39" s="152"/>
      <c r="AO39" s="139"/>
      <c r="AP39" s="132"/>
    </row>
    <row r="40" spans="1:42" ht="13.15" customHeight="1">
      <c r="A40" s="130"/>
      <c r="B40" s="42"/>
      <c r="C40" s="149"/>
      <c r="N40" s="148"/>
      <c r="O40" s="148"/>
      <c r="P40" s="154"/>
      <c r="Q40" s="139"/>
      <c r="R40" s="131"/>
      <c r="S40" s="131"/>
      <c r="T40" s="131"/>
      <c r="U40" s="131"/>
      <c r="V40" s="131"/>
      <c r="W40" s="131"/>
      <c r="X40" s="131"/>
      <c r="Y40" s="157" t="s">
        <v>350</v>
      </c>
      <c r="AN40" s="153"/>
      <c r="AO40" s="139"/>
      <c r="AP40" s="132"/>
    </row>
    <row r="41" spans="1:42" ht="3.4" customHeight="1">
      <c r="A41" s="130"/>
      <c r="B41" s="42"/>
      <c r="C41" s="158"/>
      <c r="D41" s="159"/>
      <c r="E41" s="159"/>
      <c r="F41" s="159"/>
      <c r="G41" s="159"/>
      <c r="H41" s="159"/>
      <c r="I41" s="160"/>
      <c r="J41" s="160"/>
      <c r="K41" s="161"/>
      <c r="L41" s="161"/>
      <c r="M41" s="162"/>
      <c r="N41" s="162"/>
      <c r="O41" s="162"/>
      <c r="P41" s="118"/>
      <c r="Q41" s="163"/>
      <c r="R41" s="131"/>
      <c r="S41" s="131"/>
      <c r="T41" s="131"/>
      <c r="U41" s="131"/>
      <c r="V41" s="131"/>
      <c r="W41" s="131"/>
      <c r="X41" s="131"/>
      <c r="Y41" s="164"/>
      <c r="Z41" s="118"/>
      <c r="AA41" s="118"/>
      <c r="AB41" s="118"/>
      <c r="AC41" s="118"/>
      <c r="AD41" s="118"/>
      <c r="AE41" s="118"/>
      <c r="AF41" s="118"/>
      <c r="AG41" s="118"/>
      <c r="AH41" s="118"/>
      <c r="AI41" s="118"/>
      <c r="AJ41" s="162"/>
      <c r="AK41" s="162"/>
      <c r="AL41" s="162"/>
      <c r="AM41" s="162"/>
      <c r="AN41" s="118"/>
      <c r="AO41" s="163"/>
      <c r="AP41" s="132"/>
    </row>
    <row r="42" spans="1:42" ht="4.9000000000000004" customHeight="1">
      <c r="A42" s="130"/>
      <c r="B42" s="42"/>
      <c r="C42" s="42"/>
      <c r="D42" s="42"/>
      <c r="E42" s="42"/>
      <c r="F42" s="42"/>
      <c r="G42" s="42"/>
      <c r="H42" s="42"/>
      <c r="I42" s="42"/>
      <c r="J42" s="42"/>
      <c r="K42" s="42"/>
      <c r="L42" s="42"/>
      <c r="M42" s="42"/>
      <c r="N42" s="42"/>
      <c r="O42" s="42"/>
      <c r="P42" s="42"/>
      <c r="Q42" s="42"/>
      <c r="R42" s="42"/>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2"/>
    </row>
    <row r="43" spans="1:42" s="105" customFormat="1" ht="16.899999999999999" customHeight="1">
      <c r="A43" s="165"/>
      <c r="B43" s="101"/>
      <c r="C43" s="43" t="s">
        <v>293</v>
      </c>
      <c r="D43" s="43"/>
      <c r="E43" s="43"/>
      <c r="F43" s="43"/>
      <c r="G43" s="43"/>
      <c r="H43" s="43"/>
      <c r="I43" s="85"/>
      <c r="J43" s="86"/>
      <c r="K43" s="86"/>
      <c r="L43" s="86"/>
      <c r="M43" s="86"/>
      <c r="N43" s="86"/>
      <c r="O43" s="86"/>
      <c r="P43" s="86"/>
      <c r="Q43" s="86"/>
      <c r="R43" s="86"/>
      <c r="S43" s="86"/>
      <c r="T43" s="86"/>
      <c r="U43" s="86"/>
      <c r="V43" s="86"/>
      <c r="W43" s="86"/>
      <c r="X43" s="86"/>
      <c r="Y43" s="86"/>
      <c r="Z43" s="86"/>
      <c r="AA43" s="86"/>
      <c r="AB43" s="86"/>
      <c r="AC43" s="87"/>
      <c r="AD43" s="166" t="s">
        <v>1</v>
      </c>
      <c r="AE43" s="101"/>
      <c r="AF43" s="101"/>
      <c r="AG43" s="262"/>
      <c r="AH43" s="263"/>
      <c r="AI43" s="263"/>
      <c r="AJ43" s="263"/>
      <c r="AK43" s="263"/>
      <c r="AL43" s="263"/>
      <c r="AM43" s="263"/>
      <c r="AN43" s="263"/>
      <c r="AO43" s="264"/>
      <c r="AP43" s="104"/>
    </row>
    <row r="44" spans="1:42" ht="3.75" customHeight="1">
      <c r="A44" s="167"/>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9"/>
      <c r="AG44" s="169"/>
      <c r="AH44" s="131"/>
      <c r="AI44" s="169"/>
      <c r="AJ44" s="169"/>
      <c r="AK44" s="169"/>
      <c r="AL44" s="169"/>
      <c r="AM44" s="169"/>
      <c r="AN44" s="169"/>
      <c r="AO44" s="169"/>
      <c r="AP44" s="132"/>
    </row>
    <row r="45" spans="1:42" ht="5.25" customHeight="1">
      <c r="A45" s="130"/>
      <c r="B45" s="170"/>
      <c r="C45" s="170"/>
      <c r="D45" s="170"/>
      <c r="E45" s="170"/>
      <c r="F45" s="170"/>
      <c r="G45" s="170"/>
      <c r="H45" s="40"/>
      <c r="I45" s="41"/>
      <c r="J45" s="41"/>
      <c r="K45" s="41"/>
      <c r="L45" s="41"/>
      <c r="M45" s="42"/>
      <c r="N45" s="171"/>
      <c r="O45" s="171"/>
      <c r="P45" s="171"/>
      <c r="Q45" s="171"/>
      <c r="R45" s="171"/>
      <c r="S45" s="171"/>
      <c r="T45" s="171"/>
      <c r="U45" s="171"/>
      <c r="V45" s="171"/>
      <c r="W45" s="171"/>
      <c r="X45" s="171"/>
      <c r="Y45" s="171"/>
      <c r="Z45" s="171"/>
      <c r="AA45" s="171"/>
      <c r="AB45" s="171"/>
      <c r="AC45" s="171"/>
      <c r="AD45" s="171"/>
      <c r="AE45" s="168"/>
      <c r="AF45" s="43"/>
      <c r="AG45" s="43"/>
      <c r="AH45" s="43"/>
      <c r="AI45" s="43"/>
      <c r="AJ45" s="42"/>
      <c r="AK45" s="42"/>
      <c r="AL45" s="43"/>
      <c r="AM45" s="43"/>
      <c r="AN45" s="168"/>
      <c r="AO45" s="168"/>
      <c r="AP45" s="132"/>
    </row>
    <row r="46" spans="1:42" ht="14.25" thickBot="1">
      <c r="A46" s="172"/>
      <c r="B46" s="375" t="s">
        <v>360</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173"/>
    </row>
    <row r="47" spans="1:42" ht="5.25" customHeight="1" thickTop="1">
      <c r="A47" s="130"/>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32"/>
    </row>
    <row r="48" spans="1:42">
      <c r="A48" s="130"/>
      <c r="B48" s="447" t="s">
        <v>1099</v>
      </c>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9"/>
      <c r="AP48" s="132"/>
    </row>
    <row r="49" spans="1:42" ht="3" customHeight="1">
      <c r="A49" s="130"/>
      <c r="B49" s="285"/>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84"/>
      <c r="AD49" s="42"/>
      <c r="AE49" s="42"/>
      <c r="AF49" s="42"/>
      <c r="AG49" s="285"/>
      <c r="AH49" s="285"/>
      <c r="AI49" s="285"/>
      <c r="AJ49" s="285"/>
      <c r="AK49" s="285"/>
      <c r="AL49" s="285"/>
      <c r="AM49" s="285"/>
      <c r="AN49" s="285"/>
      <c r="AO49" s="84"/>
      <c r="AP49" s="132"/>
    </row>
    <row r="50" spans="1:42" ht="14.25">
      <c r="A50" s="130"/>
      <c r="B50" s="289" t="s">
        <v>365</v>
      </c>
      <c r="C50" s="289"/>
      <c r="D50" s="289"/>
      <c r="E50" s="289"/>
      <c r="F50" s="289"/>
      <c r="G50" s="289"/>
      <c r="H50" s="289"/>
      <c r="I50" s="289"/>
      <c r="J50" s="289"/>
      <c r="K50" s="289"/>
      <c r="L50" s="289"/>
      <c r="M50" s="289"/>
      <c r="N50" s="42"/>
      <c r="O50" s="42"/>
      <c r="P50" s="42"/>
      <c r="Q50" s="42"/>
      <c r="R50" s="42"/>
      <c r="S50" s="42"/>
      <c r="T50" s="42"/>
      <c r="U50" s="42"/>
      <c r="V50" s="42"/>
      <c r="W50" s="42"/>
      <c r="X50" s="42"/>
      <c r="Y50" s="42"/>
      <c r="Z50" s="42"/>
      <c r="AA50" s="42"/>
      <c r="AB50" s="42"/>
      <c r="AC50" s="84"/>
      <c r="AD50" s="42"/>
      <c r="AE50" s="42"/>
      <c r="AF50" s="42"/>
      <c r="AG50" s="42"/>
      <c r="AH50" s="42"/>
      <c r="AI50" s="42"/>
      <c r="AJ50" s="42"/>
      <c r="AK50" s="42"/>
      <c r="AL50" s="42"/>
      <c r="AM50" s="42"/>
      <c r="AN50" s="42"/>
      <c r="AO50" s="42"/>
      <c r="AP50" s="132"/>
    </row>
    <row r="51" spans="1:42" ht="14.25">
      <c r="A51" s="130"/>
      <c r="B51" s="42" t="s">
        <v>192</v>
      </c>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84"/>
      <c r="AD51" s="42"/>
      <c r="AE51" s="42"/>
      <c r="AF51" s="42"/>
      <c r="AG51" s="42"/>
      <c r="AH51" s="42"/>
      <c r="AI51" s="42"/>
      <c r="AJ51" s="42"/>
      <c r="AK51" s="42"/>
      <c r="AL51" s="42"/>
      <c r="AM51" s="42"/>
      <c r="AN51" s="42"/>
      <c r="AO51" s="42"/>
      <c r="AP51" s="132"/>
    </row>
    <row r="52" spans="1:42" ht="18.399999999999999" customHeight="1">
      <c r="A52" s="130"/>
      <c r="B52" s="273"/>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5"/>
      <c r="AP52" s="132"/>
    </row>
    <row r="53" spans="1:42" ht="18.399999999999999" customHeight="1">
      <c r="A53" s="130"/>
      <c r="B53" s="276"/>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8"/>
      <c r="AP53" s="132"/>
    </row>
    <row r="54" spans="1:42" ht="18.399999999999999" customHeight="1">
      <c r="A54" s="130"/>
      <c r="B54" s="279"/>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1"/>
      <c r="AP54" s="132"/>
    </row>
    <row r="55" spans="1:42" ht="3" customHeight="1">
      <c r="A55" s="17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176"/>
    </row>
    <row r="56" spans="1:42" ht="14.25">
      <c r="A56" s="130"/>
      <c r="B56" s="285" t="s">
        <v>0</v>
      </c>
      <c r="C56" s="285"/>
      <c r="D56" s="285"/>
      <c r="E56" s="285"/>
      <c r="F56" s="282"/>
      <c r="G56" s="283"/>
      <c r="H56" s="283"/>
      <c r="I56" s="283"/>
      <c r="J56" s="283"/>
      <c r="K56" s="283"/>
      <c r="L56" s="283"/>
      <c r="M56" s="283"/>
      <c r="N56" s="283"/>
      <c r="O56" s="283"/>
      <c r="P56" s="283"/>
      <c r="Q56" s="283"/>
      <c r="R56" s="283"/>
      <c r="S56" s="283"/>
      <c r="T56" s="283"/>
      <c r="U56" s="283"/>
      <c r="V56" s="283"/>
      <c r="W56" s="283"/>
      <c r="X56" s="283"/>
      <c r="Y56" s="283"/>
      <c r="Z56" s="283"/>
      <c r="AA56" s="283"/>
      <c r="AB56" s="284"/>
      <c r="AC56" s="84"/>
      <c r="AD56" s="42"/>
      <c r="AE56" s="42" t="s">
        <v>1</v>
      </c>
      <c r="AF56" s="42"/>
      <c r="AG56" s="286"/>
      <c r="AH56" s="287"/>
      <c r="AI56" s="287"/>
      <c r="AJ56" s="287"/>
      <c r="AK56" s="287"/>
      <c r="AL56" s="287"/>
      <c r="AM56" s="287"/>
      <c r="AN56" s="287"/>
      <c r="AO56" s="288"/>
      <c r="AP56" s="132"/>
    </row>
    <row r="57" spans="1:42" ht="6.75" customHeight="1">
      <c r="A57" s="130"/>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32"/>
    </row>
    <row r="58" spans="1:42" ht="14.25" thickBot="1">
      <c r="A58" s="172"/>
      <c r="B58" s="375" t="s">
        <v>1164</v>
      </c>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173"/>
    </row>
    <row r="59" spans="1:42" ht="6" customHeight="1" thickTop="1" thickBot="1">
      <c r="A59" s="177"/>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9"/>
    </row>
    <row r="60" spans="1:42" ht="13.5" customHeight="1" thickBot="1">
      <c r="A60" s="175"/>
      <c r="B60" s="168" t="s">
        <v>302</v>
      </c>
      <c r="C60" s="168"/>
      <c r="D60" s="168"/>
      <c r="E60" s="168"/>
      <c r="F60" s="168"/>
      <c r="G60" s="168"/>
      <c r="H60" s="168"/>
      <c r="I60" s="131"/>
      <c r="J60" s="42"/>
      <c r="K60" s="43"/>
      <c r="L60" s="408"/>
      <c r="M60" s="409"/>
      <c r="N60" s="409"/>
      <c r="O60" s="410"/>
      <c r="P60" s="43"/>
      <c r="Q60" s="408"/>
      <c r="R60" s="409"/>
      <c r="S60" s="409"/>
      <c r="T60" s="409"/>
      <c r="U60" s="410"/>
      <c r="V60" s="42"/>
      <c r="W60" s="408"/>
      <c r="X60" s="409"/>
      <c r="Y60" s="409"/>
      <c r="Z60" s="409"/>
      <c r="AA60" s="409"/>
      <c r="AB60" s="410"/>
      <c r="AC60" s="131"/>
      <c r="AD60" s="411" t="s">
        <v>299</v>
      </c>
      <c r="AE60" s="412"/>
      <c r="AF60" s="412"/>
      <c r="AG60" s="412"/>
      <c r="AH60" s="412"/>
      <c r="AI60" s="413"/>
      <c r="AJ60" s="131"/>
      <c r="AK60" s="429" t="s">
        <v>414</v>
      </c>
      <c r="AL60" s="430"/>
      <c r="AM60" s="430"/>
      <c r="AN60" s="431"/>
      <c r="AO60" s="131"/>
      <c r="AP60" s="176"/>
    </row>
    <row r="61" spans="1:42" ht="14.25">
      <c r="A61" s="175"/>
      <c r="B61" s="180" t="s">
        <v>363</v>
      </c>
      <c r="C61" s="131"/>
      <c r="D61" s="168"/>
      <c r="E61" s="168"/>
      <c r="F61" s="168"/>
      <c r="G61" s="168"/>
      <c r="H61" s="168"/>
      <c r="I61" s="131"/>
      <c r="J61" s="42"/>
      <c r="K61" s="43"/>
      <c r="L61" s="290" t="s">
        <v>345</v>
      </c>
      <c r="M61" s="290"/>
      <c r="N61" s="290"/>
      <c r="O61" s="290"/>
      <c r="P61" s="43"/>
      <c r="Q61" s="290" t="s">
        <v>346</v>
      </c>
      <c r="R61" s="290"/>
      <c r="S61" s="290"/>
      <c r="T61" s="290"/>
      <c r="U61" s="290"/>
      <c r="V61" s="43"/>
      <c r="W61" s="290" t="s">
        <v>347</v>
      </c>
      <c r="X61" s="290"/>
      <c r="Y61" s="290"/>
      <c r="Z61" s="290"/>
      <c r="AA61" s="290"/>
      <c r="AB61" s="290"/>
      <c r="AC61" s="43"/>
      <c r="AD61" s="43"/>
      <c r="AE61" s="43"/>
      <c r="AF61" s="43"/>
      <c r="AG61" s="43"/>
      <c r="AH61" s="43"/>
      <c r="AI61" s="43"/>
      <c r="AJ61" s="42"/>
      <c r="AK61" s="432"/>
      <c r="AL61" s="433"/>
      <c r="AM61" s="433"/>
      <c r="AN61" s="434"/>
      <c r="AO61" s="131"/>
      <c r="AP61" s="176"/>
    </row>
    <row r="62" spans="1:42" ht="5.25" customHeight="1" thickBot="1">
      <c r="A62" s="175"/>
      <c r="B62" s="181"/>
      <c r="C62" s="181"/>
      <c r="D62" s="181"/>
      <c r="E62" s="181"/>
      <c r="F62" s="181"/>
      <c r="G62" s="181"/>
      <c r="H62" s="181"/>
      <c r="I62" s="42"/>
      <c r="J62" s="42"/>
      <c r="K62" s="43"/>
      <c r="L62" s="43"/>
      <c r="M62" s="43"/>
      <c r="N62" s="43"/>
      <c r="O62" s="43"/>
      <c r="P62" s="43"/>
      <c r="Q62" s="43"/>
      <c r="R62" s="43"/>
      <c r="S62" s="84"/>
      <c r="T62" s="84"/>
      <c r="U62" s="84"/>
      <c r="V62" s="42"/>
      <c r="W62" s="42"/>
      <c r="X62" s="42"/>
      <c r="Y62" s="42"/>
      <c r="Z62" s="42"/>
      <c r="AA62" s="42"/>
      <c r="AB62" s="42"/>
      <c r="AC62" s="131"/>
      <c r="AD62" s="131"/>
      <c r="AE62" s="131"/>
      <c r="AF62" s="131"/>
      <c r="AG62" s="131"/>
      <c r="AH62" s="131"/>
      <c r="AI62" s="131"/>
      <c r="AJ62" s="131"/>
      <c r="AK62" s="435"/>
      <c r="AL62" s="436"/>
      <c r="AM62" s="436"/>
      <c r="AN62" s="437"/>
      <c r="AO62" s="131"/>
      <c r="AP62" s="176"/>
    </row>
    <row r="63" spans="1:42" ht="15" thickBot="1">
      <c r="A63" s="175"/>
      <c r="B63" s="131"/>
      <c r="C63" s="131"/>
      <c r="D63" s="131"/>
      <c r="E63" s="131"/>
      <c r="F63" s="131"/>
      <c r="G63" s="131"/>
      <c r="H63" s="131"/>
      <c r="I63" s="131"/>
      <c r="J63" s="131"/>
      <c r="K63" s="131"/>
      <c r="L63" s="414" t="s">
        <v>323</v>
      </c>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6"/>
      <c r="AJ63" s="131"/>
      <c r="AK63" s="426"/>
      <c r="AL63" s="427"/>
      <c r="AM63" s="427"/>
      <c r="AN63" s="428"/>
      <c r="AO63" s="131"/>
      <c r="AP63" s="176"/>
    </row>
    <row r="64" spans="1:42" ht="15" thickBot="1">
      <c r="A64" s="175"/>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43"/>
      <c r="AK64" s="43"/>
      <c r="AL64" s="131"/>
      <c r="AM64" s="131"/>
      <c r="AN64" s="131"/>
      <c r="AO64" s="131"/>
      <c r="AP64" s="176"/>
    </row>
    <row r="65" spans="1:42" ht="14.25">
      <c r="A65" s="175"/>
      <c r="B65" s="168" t="s">
        <v>4</v>
      </c>
      <c r="C65" s="181"/>
      <c r="D65" s="181"/>
      <c r="E65" s="181"/>
      <c r="F65" s="181"/>
      <c r="G65" s="181"/>
      <c r="H65" s="181"/>
      <c r="I65" s="42"/>
      <c r="J65" s="42"/>
      <c r="K65" s="43"/>
      <c r="L65" s="297" t="str">
        <f>IF($T$13="APSCUF",'Salary Calc'!$B$61,'Salary Calc'!$B$18)</f>
        <v/>
      </c>
      <c r="M65" s="298"/>
      <c r="N65" s="298"/>
      <c r="O65" s="299"/>
      <c r="P65" s="43"/>
      <c r="Q65" s="268" t="str">
        <f>IF($T$13="APSCUF",'Salary Calc'!$D$61,'Salary Calc'!$D$18)</f>
        <v/>
      </c>
      <c r="R65" s="268"/>
      <c r="S65" s="268"/>
      <c r="T65" s="268"/>
      <c r="U65" s="268"/>
      <c r="V65" s="42"/>
      <c r="W65" s="268" t="str">
        <f>IF($T$13="APSCUF",'Salary Calc'!$F$61,'Salary Calc'!$F$18)</f>
        <v/>
      </c>
      <c r="X65" s="268"/>
      <c r="Y65" s="268"/>
      <c r="Z65" s="268"/>
      <c r="AA65" s="268"/>
      <c r="AB65" s="268"/>
      <c r="AC65" s="131"/>
      <c r="AD65" s="268">
        <f>SUM(L65:AB65)</f>
        <v>0</v>
      </c>
      <c r="AE65" s="268"/>
      <c r="AF65" s="268"/>
      <c r="AG65" s="268"/>
      <c r="AH65" s="268"/>
      <c r="AI65" s="268"/>
      <c r="AJ65" s="131"/>
      <c r="AK65" s="417" t="s">
        <v>416</v>
      </c>
      <c r="AL65" s="418"/>
      <c r="AM65" s="418"/>
      <c r="AN65" s="419"/>
      <c r="AO65" s="131"/>
      <c r="AP65" s="176"/>
    </row>
    <row r="66" spans="1:42" ht="16.5" customHeight="1">
      <c r="A66" s="175"/>
      <c r="B66" s="168" t="s">
        <v>5</v>
      </c>
      <c r="C66" s="181"/>
      <c r="D66" s="181"/>
      <c r="E66" s="181"/>
      <c r="F66" s="181"/>
      <c r="G66" s="181"/>
      <c r="H66" s="181"/>
      <c r="I66" s="42"/>
      <c r="J66" s="42"/>
      <c r="K66" s="43"/>
      <c r="L66" s="297" t="str">
        <f>IF(OR(L65="",AK63=""),"",(0.0765+$L$69)*L65)</f>
        <v/>
      </c>
      <c r="M66" s="298"/>
      <c r="N66" s="298"/>
      <c r="O66" s="299"/>
      <c r="P66" s="131"/>
      <c r="Q66" s="268" t="str">
        <f>IF(OR(Q65="",AK63=""),"",(0.0765+$Q$69)*Q65)</f>
        <v/>
      </c>
      <c r="R66" s="268"/>
      <c r="S66" s="268"/>
      <c r="T66" s="268"/>
      <c r="U66" s="268"/>
      <c r="V66" s="131"/>
      <c r="W66" s="268" t="str">
        <f>IF(OR(W65="",AK63=""),"",(0.0765+$W$69)*W65)</f>
        <v/>
      </c>
      <c r="X66" s="268"/>
      <c r="Y66" s="268"/>
      <c r="Z66" s="268"/>
      <c r="AA66" s="268"/>
      <c r="AB66" s="268"/>
      <c r="AC66" s="131"/>
      <c r="AD66" s="268">
        <f>SUM(L66:AB66)</f>
        <v>0</v>
      </c>
      <c r="AE66" s="268"/>
      <c r="AF66" s="268"/>
      <c r="AG66" s="268"/>
      <c r="AH66" s="268"/>
      <c r="AI66" s="268"/>
      <c r="AJ66" s="131"/>
      <c r="AK66" s="420"/>
      <c r="AL66" s="421"/>
      <c r="AM66" s="421"/>
      <c r="AN66" s="422"/>
      <c r="AO66" s="131"/>
      <c r="AP66" s="176"/>
    </row>
    <row r="67" spans="1:42" ht="15" thickBot="1">
      <c r="A67" s="175"/>
      <c r="B67" s="182" t="s">
        <v>285</v>
      </c>
      <c r="C67" s="181"/>
      <c r="D67" s="181"/>
      <c r="E67" s="181"/>
      <c r="F67" s="181"/>
      <c r="G67" s="181"/>
      <c r="H67" s="181"/>
      <c r="I67" s="42"/>
      <c r="J67" s="42"/>
      <c r="K67" s="43"/>
      <c r="L67" s="269">
        <f>SUM(L65:O66)</f>
        <v>0</v>
      </c>
      <c r="M67" s="270"/>
      <c r="N67" s="270"/>
      <c r="O67" s="271"/>
      <c r="P67" s="43"/>
      <c r="Q67" s="272">
        <f>SUM(Q65:U66)</f>
        <v>0</v>
      </c>
      <c r="R67" s="272"/>
      <c r="S67" s="272"/>
      <c r="T67" s="272"/>
      <c r="U67" s="272"/>
      <c r="V67" s="42"/>
      <c r="W67" s="272">
        <f>SUM(W65:AB66)</f>
        <v>0</v>
      </c>
      <c r="X67" s="272"/>
      <c r="Y67" s="272"/>
      <c r="Z67" s="272"/>
      <c r="AA67" s="272"/>
      <c r="AB67" s="272"/>
      <c r="AC67" s="131"/>
      <c r="AD67" s="272">
        <f>SUM(AD65:AI66)</f>
        <v>0</v>
      </c>
      <c r="AE67" s="272"/>
      <c r="AF67" s="272"/>
      <c r="AG67" s="272"/>
      <c r="AH67" s="272"/>
      <c r="AI67" s="272"/>
      <c r="AJ67" s="131"/>
      <c r="AK67" s="423"/>
      <c r="AL67" s="424"/>
      <c r="AM67" s="424"/>
      <c r="AN67" s="425"/>
      <c r="AO67" s="131"/>
      <c r="AP67" s="176"/>
    </row>
    <row r="68" spans="1:42" ht="3.4" customHeight="1">
      <c r="A68" s="175"/>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42"/>
      <c r="AC68" s="84"/>
      <c r="AD68" s="84"/>
      <c r="AE68" s="84"/>
      <c r="AF68" s="84"/>
      <c r="AG68" s="84"/>
      <c r="AH68" s="84"/>
      <c r="AI68" s="84"/>
      <c r="AJ68" s="84"/>
      <c r="AK68" s="84"/>
      <c r="AL68" s="84"/>
      <c r="AM68" s="84"/>
      <c r="AN68" s="84"/>
      <c r="AO68" s="84"/>
      <c r="AP68" s="176"/>
    </row>
    <row r="69" spans="1:42" ht="14.25" hidden="1">
      <c r="A69" s="175"/>
      <c r="B69" s="183" t="s">
        <v>415</v>
      </c>
      <c r="C69" s="84"/>
      <c r="D69" s="84"/>
      <c r="E69" s="84"/>
      <c r="F69" s="84"/>
      <c r="G69" s="84"/>
      <c r="H69" s="84"/>
      <c r="I69" s="84"/>
      <c r="J69" s="84"/>
      <c r="K69" s="84"/>
      <c r="L69" s="438" t="e">
        <f>VLOOKUP($AK$63,'Retirement Rates'!$A$26:B$34,2,FALSE)</f>
        <v>#N/A</v>
      </c>
      <c r="M69" s="439"/>
      <c r="N69" s="439"/>
      <c r="O69" s="440"/>
      <c r="P69" s="84"/>
      <c r="Q69" s="438" t="e">
        <f>VLOOKUP($AK$63,'Retirement Rates'!$A$26:C$34,3,FALSE)</f>
        <v>#N/A</v>
      </c>
      <c r="R69" s="439"/>
      <c r="S69" s="439"/>
      <c r="T69" s="439"/>
      <c r="U69" s="440"/>
      <c r="V69" s="84"/>
      <c r="W69" s="438" t="e">
        <f>VLOOKUP($AK$63,'Retirement Rates'!$A$26:D$34,4,FALSE)</f>
        <v>#N/A</v>
      </c>
      <c r="X69" s="439"/>
      <c r="Y69" s="439"/>
      <c r="Z69" s="439"/>
      <c r="AA69" s="439"/>
      <c r="AB69" s="440"/>
      <c r="AC69" s="84"/>
      <c r="AD69" s="84"/>
      <c r="AE69" s="84"/>
      <c r="AF69" s="84"/>
      <c r="AG69" s="84"/>
      <c r="AH69" s="84"/>
      <c r="AI69" s="84"/>
      <c r="AJ69" s="84"/>
      <c r="AK69" s="84"/>
      <c r="AL69" s="84"/>
      <c r="AM69" s="84"/>
      <c r="AN69" s="84"/>
      <c r="AO69" s="84"/>
      <c r="AP69" s="176"/>
    </row>
    <row r="70" spans="1:42" ht="8.25" customHeight="1">
      <c r="A70" s="175"/>
      <c r="B70" s="183"/>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176"/>
    </row>
    <row r="71" spans="1:42" ht="14.25">
      <c r="A71" s="175"/>
      <c r="B71" s="42" t="s">
        <v>262</v>
      </c>
      <c r="C71" s="168"/>
      <c r="D71" s="42"/>
      <c r="E71" s="42"/>
      <c r="F71" s="42"/>
      <c r="G71" s="42"/>
      <c r="H71" s="42"/>
      <c r="I71" s="42"/>
      <c r="J71" s="42"/>
      <c r="K71" s="131"/>
      <c r="L71" s="259"/>
      <c r="M71" s="260"/>
      <c r="N71" s="260"/>
      <c r="O71" s="260"/>
      <c r="P71" s="261"/>
      <c r="Q71" s="131"/>
      <c r="R71" s="131"/>
      <c r="S71" s="131"/>
      <c r="T71" s="42" t="s">
        <v>263</v>
      </c>
      <c r="U71" s="168"/>
      <c r="V71" s="168"/>
      <c r="W71" s="43"/>
      <c r="X71" s="168"/>
      <c r="Y71" s="43"/>
      <c r="Z71" s="43"/>
      <c r="AA71" s="168"/>
      <c r="AB71" s="42"/>
      <c r="AC71" s="131"/>
      <c r="AD71" s="259"/>
      <c r="AE71" s="260"/>
      <c r="AF71" s="260"/>
      <c r="AG71" s="260"/>
      <c r="AH71" s="260"/>
      <c r="AI71" s="261"/>
      <c r="AJ71" s="84"/>
      <c r="AK71" s="84"/>
      <c r="AL71" s="84"/>
      <c r="AM71" s="84"/>
      <c r="AN71" s="84"/>
      <c r="AO71" s="84"/>
      <c r="AP71" s="176"/>
    </row>
    <row r="72" spans="1:42" ht="14.25">
      <c r="A72" s="175"/>
      <c r="B72" s="368" t="s">
        <v>265</v>
      </c>
      <c r="C72" s="368"/>
      <c r="D72" s="368"/>
      <c r="E72" s="368"/>
      <c r="F72" s="368"/>
      <c r="G72" s="368"/>
      <c r="H72" s="368"/>
      <c r="I72" s="368"/>
      <c r="J72" s="131"/>
      <c r="K72" s="131"/>
      <c r="L72" s="131"/>
      <c r="M72" s="131"/>
      <c r="N72" s="131"/>
      <c r="O72" s="131"/>
      <c r="P72" s="131"/>
      <c r="Q72" s="131"/>
      <c r="R72" s="131"/>
      <c r="S72" s="131"/>
      <c r="T72" s="368" t="s">
        <v>264</v>
      </c>
      <c r="U72" s="368"/>
      <c r="V72" s="368"/>
      <c r="W72" s="368"/>
      <c r="X72" s="368"/>
      <c r="Y72" s="368"/>
      <c r="Z72" s="368"/>
      <c r="AA72" s="368"/>
      <c r="AB72" s="368"/>
      <c r="AC72" s="42"/>
      <c r="AD72" s="42"/>
      <c r="AE72" s="42"/>
      <c r="AF72" s="42"/>
      <c r="AG72" s="42"/>
      <c r="AH72" s="42"/>
      <c r="AI72" s="42"/>
      <c r="AJ72" s="84"/>
      <c r="AK72" s="84"/>
      <c r="AL72" s="84"/>
      <c r="AM72" s="84"/>
      <c r="AN72" s="84"/>
      <c r="AO72" s="84"/>
      <c r="AP72" s="176"/>
    </row>
    <row r="73" spans="1:42" ht="6" customHeight="1">
      <c r="A73" s="175"/>
      <c r="B73" s="84"/>
      <c r="C73" s="168"/>
      <c r="D73" s="168"/>
      <c r="E73" s="168"/>
      <c r="F73" s="168"/>
      <c r="G73" s="168"/>
      <c r="H73" s="168"/>
      <c r="I73" s="131"/>
      <c r="J73" s="131"/>
      <c r="K73" s="131"/>
      <c r="L73" s="131"/>
      <c r="M73" s="131"/>
      <c r="N73" s="131"/>
      <c r="O73" s="131"/>
      <c r="P73" s="131"/>
      <c r="Q73" s="131"/>
      <c r="R73" s="131"/>
      <c r="S73" s="131"/>
      <c r="T73" s="84"/>
      <c r="U73" s="43"/>
      <c r="V73" s="43"/>
      <c r="W73" s="43"/>
      <c r="X73" s="43"/>
      <c r="Y73" s="43"/>
      <c r="Z73" s="43"/>
      <c r="AA73" s="43"/>
      <c r="AB73" s="168"/>
      <c r="AC73" s="42"/>
      <c r="AD73" s="42"/>
      <c r="AE73" s="42"/>
      <c r="AF73" s="42"/>
      <c r="AG73" s="42"/>
      <c r="AH73" s="42"/>
      <c r="AI73" s="42"/>
      <c r="AJ73" s="84"/>
      <c r="AK73" s="84"/>
      <c r="AL73" s="84"/>
      <c r="AM73" s="84"/>
      <c r="AN73" s="84"/>
      <c r="AO73" s="84"/>
      <c r="AP73" s="176"/>
    </row>
    <row r="74" spans="1:42" ht="14.25">
      <c r="A74" s="175"/>
      <c r="B74" s="184" t="s">
        <v>364</v>
      </c>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42"/>
      <c r="AC74" s="84"/>
      <c r="AD74" s="84"/>
      <c r="AE74" s="84"/>
      <c r="AF74" s="84"/>
      <c r="AG74" s="84"/>
      <c r="AH74" s="84"/>
      <c r="AI74" s="84"/>
      <c r="AJ74" s="84"/>
      <c r="AK74" s="84"/>
      <c r="AL74" s="84"/>
      <c r="AM74" s="84"/>
      <c r="AN74" s="84"/>
      <c r="AO74" s="84"/>
      <c r="AP74" s="176"/>
    </row>
    <row r="75" spans="1:42" ht="16.899999999999999" customHeight="1">
      <c r="A75" s="175"/>
      <c r="B75" s="393"/>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5"/>
      <c r="AP75" s="176"/>
    </row>
    <row r="76" spans="1:42" ht="16.899999999999999" customHeight="1">
      <c r="A76" s="175"/>
      <c r="B76" s="396"/>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8"/>
      <c r="AP76" s="176"/>
    </row>
    <row r="77" spans="1:42" ht="6" customHeight="1">
      <c r="A77" s="175"/>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42"/>
      <c r="AC77" s="84"/>
      <c r="AD77" s="84"/>
      <c r="AE77" s="84"/>
      <c r="AF77" s="84"/>
      <c r="AG77" s="84"/>
      <c r="AH77" s="84"/>
      <c r="AI77" s="84"/>
      <c r="AJ77" s="84"/>
      <c r="AK77" s="84"/>
      <c r="AL77" s="84"/>
      <c r="AM77" s="84"/>
      <c r="AN77" s="84"/>
      <c r="AO77" s="84"/>
      <c r="AP77" s="176"/>
    </row>
    <row r="78" spans="1:42" ht="13.9" customHeight="1">
      <c r="A78" s="99"/>
      <c r="B78" s="42" t="s">
        <v>156</v>
      </c>
      <c r="C78" s="42"/>
      <c r="D78" s="42"/>
      <c r="E78" s="42"/>
      <c r="F78" s="42"/>
      <c r="G78" s="42"/>
      <c r="H78" s="42"/>
      <c r="I78" s="42"/>
      <c r="J78" s="42"/>
      <c r="K78" s="300"/>
      <c r="L78" s="301"/>
      <c r="M78" s="301"/>
      <c r="N78" s="301"/>
      <c r="O78" s="301"/>
      <c r="P78" s="301"/>
      <c r="Q78" s="301"/>
      <c r="R78" s="301"/>
      <c r="S78" s="301"/>
      <c r="T78" s="301"/>
      <c r="U78" s="301"/>
      <c r="V78" s="301"/>
      <c r="W78" s="301"/>
      <c r="X78" s="301"/>
      <c r="Y78" s="301"/>
      <c r="Z78" s="301"/>
      <c r="AA78" s="301"/>
      <c r="AB78" s="302"/>
      <c r="AC78" s="84"/>
      <c r="AD78" s="131"/>
      <c r="AE78" s="42" t="s">
        <v>1</v>
      </c>
      <c r="AF78" s="42"/>
      <c r="AG78" s="259"/>
      <c r="AH78" s="260"/>
      <c r="AI78" s="260"/>
      <c r="AJ78" s="260"/>
      <c r="AK78" s="260"/>
      <c r="AL78" s="260"/>
      <c r="AM78" s="260"/>
      <c r="AN78" s="260"/>
      <c r="AO78" s="261"/>
      <c r="AP78" s="179"/>
    </row>
    <row r="79" spans="1:42" ht="4.5" customHeight="1">
      <c r="A79" s="177"/>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179"/>
    </row>
    <row r="80" spans="1:42" ht="13.9" customHeight="1">
      <c r="A80" s="99"/>
      <c r="B80" s="42" t="s">
        <v>1165</v>
      </c>
      <c r="C80" s="42"/>
      <c r="D80" s="42"/>
      <c r="E80" s="42"/>
      <c r="F80" s="42"/>
      <c r="G80" s="42"/>
      <c r="H80" s="42"/>
      <c r="I80" s="42"/>
      <c r="J80" s="42"/>
      <c r="K80" s="300"/>
      <c r="L80" s="301"/>
      <c r="M80" s="301"/>
      <c r="N80" s="301"/>
      <c r="O80" s="301"/>
      <c r="P80" s="301"/>
      <c r="Q80" s="301"/>
      <c r="R80" s="301"/>
      <c r="S80" s="301"/>
      <c r="T80" s="301"/>
      <c r="U80" s="301"/>
      <c r="V80" s="301"/>
      <c r="W80" s="301"/>
      <c r="X80" s="301"/>
      <c r="Y80" s="301"/>
      <c r="Z80" s="301"/>
      <c r="AA80" s="301"/>
      <c r="AB80" s="302"/>
      <c r="AC80" s="84"/>
      <c r="AD80" s="131"/>
      <c r="AE80" s="42" t="s">
        <v>1</v>
      </c>
      <c r="AF80" s="42"/>
      <c r="AG80" s="259"/>
      <c r="AH80" s="260"/>
      <c r="AI80" s="260"/>
      <c r="AJ80" s="260"/>
      <c r="AK80" s="260"/>
      <c r="AL80" s="260"/>
      <c r="AM80" s="260"/>
      <c r="AN80" s="260"/>
      <c r="AO80" s="261"/>
      <c r="AP80" s="179"/>
    </row>
    <row r="81" spans="1:42" ht="4.5" customHeight="1">
      <c r="A81" s="177"/>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179"/>
    </row>
    <row r="82" spans="1:42" ht="14.25" thickBot="1">
      <c r="A82" s="172"/>
      <c r="B82" s="375" t="s">
        <v>358</v>
      </c>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173"/>
    </row>
    <row r="83" spans="1:42" ht="6.75" customHeight="1" thickTop="1">
      <c r="A83" s="99"/>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9"/>
      <c r="AG83" s="169"/>
      <c r="AH83" s="169"/>
      <c r="AI83" s="169"/>
      <c r="AJ83" s="169"/>
      <c r="AK83" s="169"/>
      <c r="AL83" s="169"/>
      <c r="AM83" s="169"/>
      <c r="AN83" s="169"/>
      <c r="AO83" s="169"/>
      <c r="AP83" s="132"/>
    </row>
    <row r="84" spans="1:42" ht="18.399999999999999" customHeight="1">
      <c r="A84" s="167"/>
      <c r="B84" s="376"/>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7"/>
      <c r="AE84" s="377"/>
      <c r="AF84" s="377"/>
      <c r="AG84" s="377"/>
      <c r="AH84" s="377"/>
      <c r="AI84" s="377"/>
      <c r="AJ84" s="377"/>
      <c r="AK84" s="377"/>
      <c r="AL84" s="377"/>
      <c r="AM84" s="377"/>
      <c r="AN84" s="377"/>
      <c r="AO84" s="378"/>
      <c r="AP84" s="132"/>
    </row>
    <row r="85" spans="1:42" ht="18.399999999999999" customHeight="1">
      <c r="A85" s="167"/>
      <c r="B85" s="379"/>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1"/>
      <c r="AP85" s="132"/>
    </row>
    <row r="86" spans="1:42" ht="18.399999999999999" customHeight="1">
      <c r="A86" s="167"/>
      <c r="B86" s="382"/>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384"/>
      <c r="AP86" s="132"/>
    </row>
    <row r="87" spans="1:42" ht="4.5" customHeight="1">
      <c r="A87" s="177"/>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179"/>
    </row>
    <row r="88" spans="1:42" ht="14.25">
      <c r="A88" s="167"/>
      <c r="B88" s="385" t="s">
        <v>2</v>
      </c>
      <c r="C88" s="385"/>
      <c r="D88" s="385"/>
      <c r="E88" s="385"/>
      <c r="F88" s="385"/>
      <c r="G88" s="131"/>
      <c r="H88" s="131"/>
      <c r="I88" s="131"/>
      <c r="J88" s="291"/>
      <c r="K88" s="292"/>
      <c r="L88" s="292"/>
      <c r="M88" s="292"/>
      <c r="N88" s="292"/>
      <c r="O88" s="292"/>
      <c r="P88" s="292"/>
      <c r="Q88" s="292"/>
      <c r="R88" s="292"/>
      <c r="S88" s="292"/>
      <c r="T88" s="292"/>
      <c r="U88" s="292"/>
      <c r="V88" s="292"/>
      <c r="W88" s="292"/>
      <c r="X88" s="292"/>
      <c r="Y88" s="292"/>
      <c r="Z88" s="292"/>
      <c r="AA88" s="292"/>
      <c r="AB88" s="293"/>
      <c r="AC88" s="168"/>
      <c r="AD88" s="168"/>
      <c r="AE88" s="168" t="s">
        <v>1</v>
      </c>
      <c r="AF88" s="131"/>
      <c r="AG88" s="386"/>
      <c r="AH88" s="386"/>
      <c r="AI88" s="386"/>
      <c r="AJ88" s="386"/>
      <c r="AK88" s="386"/>
      <c r="AL88" s="386"/>
      <c r="AM88" s="386"/>
      <c r="AN88" s="386"/>
      <c r="AO88" s="386"/>
      <c r="AP88" s="132"/>
    </row>
    <row r="89" spans="1:42" ht="3.95" customHeight="1">
      <c r="A89" s="167"/>
      <c r="B89" s="185"/>
      <c r="C89" s="185"/>
      <c r="D89" s="185"/>
      <c r="E89" s="185"/>
      <c r="F89" s="185"/>
      <c r="G89" s="41"/>
      <c r="H89" s="41"/>
      <c r="I89" s="41"/>
      <c r="J89" s="41"/>
      <c r="K89" s="41"/>
      <c r="L89" s="41"/>
      <c r="M89" s="41"/>
      <c r="N89" s="41"/>
      <c r="O89" s="41"/>
      <c r="P89" s="41"/>
      <c r="Q89" s="41"/>
      <c r="R89" s="41"/>
      <c r="S89" s="41"/>
      <c r="T89" s="168"/>
      <c r="U89" s="168"/>
      <c r="V89" s="168"/>
      <c r="W89" s="168"/>
      <c r="X89" s="168"/>
      <c r="Y89" s="168"/>
      <c r="Z89" s="168"/>
      <c r="AA89" s="168"/>
      <c r="AB89" s="168"/>
      <c r="AC89" s="168"/>
      <c r="AD89" s="168"/>
      <c r="AE89" s="168"/>
      <c r="AF89" s="186"/>
      <c r="AG89" s="168"/>
      <c r="AH89" s="168"/>
      <c r="AI89" s="168"/>
      <c r="AJ89" s="41"/>
      <c r="AK89" s="41"/>
      <c r="AL89" s="41"/>
      <c r="AM89" s="41"/>
      <c r="AN89" s="41"/>
      <c r="AO89" s="41"/>
      <c r="AP89" s="132"/>
    </row>
    <row r="90" spans="1:42" ht="14.25" thickBot="1">
      <c r="A90" s="187"/>
      <c r="B90" s="369" t="s">
        <v>1166</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173"/>
    </row>
    <row r="91" spans="1:42" ht="6" customHeight="1" thickTop="1">
      <c r="A91" s="167"/>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9"/>
      <c r="AG91" s="169"/>
      <c r="AH91" s="169"/>
      <c r="AI91" s="169"/>
      <c r="AJ91" s="169"/>
      <c r="AK91" s="169"/>
      <c r="AL91" s="169"/>
      <c r="AM91" s="169"/>
      <c r="AN91" s="169"/>
      <c r="AO91" s="169"/>
      <c r="AP91" s="132"/>
    </row>
    <row r="92" spans="1:42" ht="14.25">
      <c r="A92" s="99"/>
      <c r="B92" s="168" t="s">
        <v>16</v>
      </c>
      <c r="C92" s="168"/>
      <c r="D92" s="168"/>
      <c r="E92" s="168"/>
      <c r="F92" s="168"/>
      <c r="G92" s="168"/>
      <c r="H92" s="131"/>
      <c r="I92" s="53"/>
      <c r="J92" s="291"/>
      <c r="K92" s="292"/>
      <c r="L92" s="292"/>
      <c r="M92" s="292"/>
      <c r="N92" s="292"/>
      <c r="O92" s="292"/>
      <c r="P92" s="292"/>
      <c r="Q92" s="292"/>
      <c r="R92" s="292"/>
      <c r="S92" s="292"/>
      <c r="T92" s="292"/>
      <c r="U92" s="292"/>
      <c r="V92" s="292"/>
      <c r="W92" s="292"/>
      <c r="X92" s="292"/>
      <c r="Y92" s="292"/>
      <c r="Z92" s="292"/>
      <c r="AA92" s="292"/>
      <c r="AB92" s="293"/>
      <c r="AC92" s="168"/>
      <c r="AD92" s="168"/>
      <c r="AE92" s="168" t="s">
        <v>1</v>
      </c>
      <c r="AF92" s="168"/>
      <c r="AG92" s="286"/>
      <c r="AH92" s="287"/>
      <c r="AI92" s="287"/>
      <c r="AJ92" s="287"/>
      <c r="AK92" s="287"/>
      <c r="AL92" s="287"/>
      <c r="AM92" s="287"/>
      <c r="AN92" s="287"/>
      <c r="AO92" s="288"/>
      <c r="AP92" s="132"/>
    </row>
    <row r="93" spans="1:42" ht="3.75" customHeight="1">
      <c r="A93" s="167"/>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9"/>
      <c r="AG93" s="169"/>
      <c r="AH93" s="169"/>
      <c r="AI93" s="169"/>
      <c r="AJ93" s="169"/>
      <c r="AK93" s="169"/>
      <c r="AL93" s="169"/>
      <c r="AM93" s="169"/>
      <c r="AN93" s="169"/>
      <c r="AO93" s="169"/>
      <c r="AP93" s="132"/>
    </row>
    <row r="94" spans="1:42" ht="3" customHeight="1">
      <c r="A94" s="99"/>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32"/>
    </row>
    <row r="95" spans="1:42" ht="14.25" thickBot="1">
      <c r="A95" s="187"/>
      <c r="B95" s="369" t="s">
        <v>294</v>
      </c>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c r="AM95" s="369"/>
      <c r="AN95" s="369"/>
      <c r="AO95" s="369"/>
      <c r="AP95" s="173"/>
    </row>
    <row r="96" spans="1:42" ht="4.9000000000000004" customHeight="1" thickTop="1">
      <c r="A96" s="99"/>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9"/>
      <c r="AP96" s="132"/>
    </row>
    <row r="97" spans="1:42" ht="15.95" customHeight="1">
      <c r="A97" s="190"/>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132"/>
    </row>
    <row r="98" spans="1:42" ht="16.149999999999999" customHeight="1">
      <c r="A98" s="190"/>
      <c r="B98" s="374"/>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4"/>
      <c r="AJ98" s="374"/>
      <c r="AK98" s="374"/>
      <c r="AL98" s="374"/>
      <c r="AM98" s="374"/>
      <c r="AN98" s="374"/>
      <c r="AO98" s="374"/>
      <c r="AP98" s="132"/>
    </row>
    <row r="99" spans="1:42" ht="15" customHeight="1">
      <c r="A99" s="190"/>
      <c r="B99" s="374"/>
      <c r="C99" s="374"/>
      <c r="D99" s="374"/>
      <c r="E99" s="374"/>
      <c r="F99" s="374"/>
      <c r="G99" s="374"/>
      <c r="H99" s="374"/>
      <c r="I99" s="374"/>
      <c r="J99" s="374"/>
      <c r="K99" s="374"/>
      <c r="L99" s="374"/>
      <c r="M99" s="374"/>
      <c r="N99" s="374"/>
      <c r="O99" s="374"/>
      <c r="P99" s="374"/>
      <c r="Q99" s="374"/>
      <c r="R99" s="374"/>
      <c r="S99" s="374"/>
      <c r="T99" s="374"/>
      <c r="U99" s="374"/>
      <c r="V99" s="374"/>
      <c r="W99" s="374"/>
      <c r="X99" s="374"/>
      <c r="Y99" s="374"/>
      <c r="Z99" s="374"/>
      <c r="AA99" s="374"/>
      <c r="AB99" s="374"/>
      <c r="AC99" s="374"/>
      <c r="AD99" s="374"/>
      <c r="AE99" s="374"/>
      <c r="AF99" s="374"/>
      <c r="AG99" s="374"/>
      <c r="AH99" s="374"/>
      <c r="AI99" s="374"/>
      <c r="AJ99" s="374"/>
      <c r="AK99" s="374"/>
      <c r="AL99" s="374"/>
      <c r="AM99" s="374"/>
      <c r="AN99" s="374"/>
      <c r="AO99" s="374"/>
      <c r="AP99" s="132"/>
    </row>
    <row r="100" spans="1:42" ht="5.25" customHeight="1">
      <c r="A100" s="99"/>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2"/>
    </row>
    <row r="101" spans="1:42" ht="14.25" thickBot="1">
      <c r="A101" s="187"/>
      <c r="B101" s="369" t="s">
        <v>357</v>
      </c>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173"/>
    </row>
    <row r="102" spans="1:42" ht="3.75" customHeight="1" thickTop="1">
      <c r="A102" s="191"/>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3"/>
    </row>
    <row r="103" spans="1:42" ht="14.25">
      <c r="A103" s="99"/>
      <c r="B103" s="168" t="s">
        <v>330</v>
      </c>
      <c r="C103" s="168"/>
      <c r="D103" s="131"/>
      <c r="E103" s="131"/>
      <c r="F103" s="131"/>
      <c r="G103" s="131"/>
      <c r="H103" s="131"/>
      <c r="I103" s="131"/>
      <c r="J103" s="131"/>
      <c r="K103" s="131"/>
      <c r="L103" s="131"/>
      <c r="M103" s="131"/>
      <c r="N103" s="131"/>
      <c r="O103" s="131"/>
      <c r="P103" s="390"/>
      <c r="Q103" s="391"/>
      <c r="R103" s="391"/>
      <c r="S103" s="391"/>
      <c r="T103" s="392"/>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2"/>
    </row>
    <row r="104" spans="1:42" ht="3" customHeight="1">
      <c r="A104" s="99"/>
      <c r="B104" s="168"/>
      <c r="C104" s="168"/>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2"/>
    </row>
    <row r="105" spans="1:42" ht="14.25">
      <c r="A105" s="99"/>
      <c r="B105" s="168" t="s">
        <v>359</v>
      </c>
      <c r="C105" s="168"/>
      <c r="D105" s="131"/>
      <c r="E105" s="131"/>
      <c r="F105" s="131"/>
      <c r="G105" s="294"/>
      <c r="H105" s="295"/>
      <c r="I105" s="295"/>
      <c r="J105" s="295"/>
      <c r="K105" s="295"/>
      <c r="L105" s="295"/>
      <c r="M105" s="295"/>
      <c r="N105" s="295"/>
      <c r="O105" s="295"/>
      <c r="P105" s="295"/>
      <c r="Q105" s="295"/>
      <c r="R105" s="295"/>
      <c r="S105" s="295"/>
      <c r="T105" s="296"/>
      <c r="U105" s="131"/>
      <c r="V105" s="131" t="s">
        <v>1</v>
      </c>
      <c r="W105" s="131"/>
      <c r="X105" s="131"/>
      <c r="Y105" s="387"/>
      <c r="Z105" s="388"/>
      <c r="AA105" s="388"/>
      <c r="AB105" s="388"/>
      <c r="AC105" s="389"/>
      <c r="AD105" s="131"/>
      <c r="AE105" s="131"/>
      <c r="AF105" s="131"/>
      <c r="AG105" s="131"/>
      <c r="AH105" s="131"/>
      <c r="AI105" s="131"/>
      <c r="AJ105" s="131"/>
      <c r="AK105" s="131"/>
      <c r="AL105" s="131"/>
      <c r="AM105" s="131"/>
      <c r="AN105" s="131"/>
      <c r="AO105" s="131"/>
      <c r="AP105" s="132"/>
    </row>
    <row r="106" spans="1:42" ht="3" customHeight="1">
      <c r="A106" s="194"/>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6"/>
    </row>
    <row r="107" spans="1:42" ht="14.25" thickBot="1">
      <c r="A107" s="187"/>
      <c r="B107" s="369" t="s">
        <v>356</v>
      </c>
      <c r="C107" s="369"/>
      <c r="D107" s="369"/>
      <c r="E107" s="369"/>
      <c r="F107" s="369"/>
      <c r="G107" s="369"/>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c r="AM107" s="369"/>
      <c r="AN107" s="369"/>
      <c r="AO107" s="369"/>
      <c r="AP107" s="370"/>
    </row>
    <row r="108" spans="1:42" ht="3.75" customHeight="1" thickTop="1">
      <c r="A108" s="99"/>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2"/>
    </row>
    <row r="109" spans="1:42" ht="14.25">
      <c r="A109" s="99"/>
      <c r="B109" s="186" t="s">
        <v>417</v>
      </c>
      <c r="C109" s="168"/>
      <c r="D109" s="168"/>
      <c r="E109" s="168"/>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97"/>
      <c r="AM109" s="131"/>
      <c r="AN109" s="198"/>
      <c r="AO109" s="197"/>
      <c r="AP109" s="132"/>
    </row>
    <row r="110" spans="1:42" ht="3" customHeight="1">
      <c r="A110" s="99"/>
      <c r="B110" s="168"/>
      <c r="C110" s="168"/>
      <c r="D110" s="168"/>
      <c r="E110" s="168"/>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97"/>
      <c r="AM110" s="131"/>
      <c r="AN110" s="131"/>
      <c r="AO110" s="197"/>
      <c r="AP110" s="132"/>
    </row>
    <row r="111" spans="1:42" ht="14.25">
      <c r="A111" s="99"/>
      <c r="B111" s="168" t="s">
        <v>359</v>
      </c>
      <c r="C111" s="168"/>
      <c r="D111" s="131"/>
      <c r="E111" s="131"/>
      <c r="F111" s="131"/>
      <c r="G111" s="294"/>
      <c r="H111" s="295"/>
      <c r="I111" s="295"/>
      <c r="J111" s="295"/>
      <c r="K111" s="295"/>
      <c r="L111" s="295"/>
      <c r="M111" s="295"/>
      <c r="N111" s="295"/>
      <c r="O111" s="295"/>
      <c r="P111" s="295"/>
      <c r="Q111" s="295"/>
      <c r="R111" s="295"/>
      <c r="S111" s="295"/>
      <c r="T111" s="296"/>
      <c r="U111" s="131"/>
      <c r="V111" s="131" t="s">
        <v>1</v>
      </c>
      <c r="W111" s="131"/>
      <c r="X111" s="131"/>
      <c r="Y111" s="387"/>
      <c r="Z111" s="388"/>
      <c r="AA111" s="388"/>
      <c r="AB111" s="388"/>
      <c r="AC111" s="389"/>
      <c r="AD111" s="197"/>
      <c r="AE111" s="197"/>
      <c r="AF111" s="197"/>
      <c r="AG111" s="197"/>
      <c r="AH111" s="197"/>
      <c r="AI111" s="197"/>
      <c r="AJ111" s="197"/>
      <c r="AK111" s="197"/>
      <c r="AL111" s="197"/>
      <c r="AM111" s="197"/>
      <c r="AN111" s="197"/>
      <c r="AO111" s="197"/>
      <c r="AP111" s="132"/>
    </row>
    <row r="112" spans="1:42" ht="3" customHeight="1" thickBot="1">
      <c r="A112" s="199"/>
      <c r="B112" s="200"/>
      <c r="C112" s="200"/>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2"/>
    </row>
    <row r="113" spans="1:42" ht="14.25" thickBot="1">
      <c r="A113" s="187"/>
      <c r="B113" s="369" t="s">
        <v>420</v>
      </c>
      <c r="C113" s="369"/>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69"/>
      <c r="AJ113" s="369"/>
      <c r="AK113" s="369"/>
      <c r="AL113" s="369"/>
      <c r="AM113" s="369"/>
      <c r="AN113" s="369"/>
      <c r="AO113" s="369"/>
      <c r="AP113" s="370"/>
    </row>
    <row r="114" spans="1:42" ht="3.75" customHeight="1" thickTop="1">
      <c r="A114" s="99"/>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2"/>
    </row>
    <row r="115" spans="1:42" ht="14.25">
      <c r="A115" s="99"/>
      <c r="B115" s="186" t="s">
        <v>418</v>
      </c>
      <c r="C115" s="168"/>
      <c r="D115" s="168"/>
      <c r="E115" s="168"/>
      <c r="F115" s="131"/>
      <c r="G115" s="131"/>
      <c r="H115" s="131"/>
      <c r="I115" s="131"/>
      <c r="J115" s="131"/>
      <c r="K115" s="131"/>
      <c r="L115" s="131"/>
      <c r="M115" s="371"/>
      <c r="N115" s="372"/>
      <c r="O115" s="373"/>
      <c r="P115" s="131"/>
      <c r="Q115" s="41" t="s">
        <v>359</v>
      </c>
      <c r="R115" s="168"/>
      <c r="S115" s="131"/>
      <c r="T115" s="131"/>
      <c r="U115" s="131"/>
      <c r="V115" s="186"/>
      <c r="W115" s="365"/>
      <c r="X115" s="366"/>
      <c r="Y115" s="366"/>
      <c r="Z115" s="366"/>
      <c r="AA115" s="366"/>
      <c r="AB115" s="366"/>
      <c r="AC115" s="366"/>
      <c r="AD115" s="366"/>
      <c r="AE115" s="366"/>
      <c r="AF115" s="366"/>
      <c r="AG115" s="366"/>
      <c r="AH115" s="366"/>
      <c r="AI115" s="367"/>
      <c r="AJ115" s="131"/>
      <c r="AK115" s="131" t="s">
        <v>1</v>
      </c>
      <c r="AL115" s="197"/>
      <c r="AM115" s="131"/>
      <c r="AN115" s="203"/>
      <c r="AO115" s="197"/>
      <c r="AP115" s="132"/>
    </row>
    <row r="116" spans="1:42" ht="3" customHeight="1">
      <c r="A116" s="99"/>
      <c r="B116" s="168"/>
      <c r="C116" s="168"/>
      <c r="D116" s="168"/>
      <c r="E116" s="168"/>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97"/>
      <c r="AM116" s="131"/>
      <c r="AN116" s="131"/>
      <c r="AO116" s="197"/>
      <c r="AP116" s="132"/>
    </row>
    <row r="117" spans="1:42" ht="14.25">
      <c r="A117" s="99"/>
      <c r="B117" s="204" t="s">
        <v>419</v>
      </c>
      <c r="C117" s="168"/>
      <c r="D117" s="168"/>
      <c r="E117" s="168"/>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97"/>
      <c r="AM117" s="131"/>
      <c r="AN117" s="131"/>
      <c r="AO117" s="197"/>
      <c r="AP117" s="132"/>
    </row>
    <row r="118" spans="1:42">
      <c r="A118" s="99"/>
      <c r="B118" s="355"/>
      <c r="C118" s="356"/>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c r="AA118" s="356"/>
      <c r="AB118" s="356"/>
      <c r="AC118" s="356"/>
      <c r="AD118" s="356"/>
      <c r="AE118" s="356"/>
      <c r="AF118" s="356"/>
      <c r="AG118" s="356"/>
      <c r="AH118" s="356"/>
      <c r="AI118" s="356"/>
      <c r="AJ118" s="356"/>
      <c r="AK118" s="356"/>
      <c r="AL118" s="356"/>
      <c r="AM118" s="356"/>
      <c r="AN118" s="356"/>
      <c r="AO118" s="357"/>
      <c r="AP118" s="132"/>
    </row>
    <row r="119" spans="1:42">
      <c r="A119" s="99"/>
      <c r="B119" s="358"/>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c r="Y119" s="359"/>
      <c r="Z119" s="359"/>
      <c r="AA119" s="359"/>
      <c r="AB119" s="359"/>
      <c r="AC119" s="359"/>
      <c r="AD119" s="359"/>
      <c r="AE119" s="359"/>
      <c r="AF119" s="359"/>
      <c r="AG119" s="359"/>
      <c r="AH119" s="359"/>
      <c r="AI119" s="359"/>
      <c r="AJ119" s="359"/>
      <c r="AK119" s="359"/>
      <c r="AL119" s="359"/>
      <c r="AM119" s="359"/>
      <c r="AN119" s="359"/>
      <c r="AO119" s="360"/>
      <c r="AP119" s="132"/>
    </row>
    <row r="120" spans="1:42">
      <c r="A120" s="99"/>
      <c r="B120" s="361"/>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3"/>
      <c r="AP120" s="132"/>
    </row>
    <row r="121" spans="1:42">
      <c r="A121" s="99"/>
      <c r="B121" s="364" t="s">
        <v>421</v>
      </c>
      <c r="C121" s="364"/>
      <c r="D121" s="364"/>
      <c r="E121" s="364"/>
      <c r="F121" s="364"/>
      <c r="G121" s="364"/>
      <c r="H121" s="364"/>
      <c r="I121" s="364"/>
      <c r="J121" s="364"/>
      <c r="K121" s="364"/>
      <c r="L121" s="364"/>
      <c r="M121" s="364"/>
      <c r="N121" s="364"/>
      <c r="O121" s="364"/>
      <c r="P121" s="364"/>
      <c r="Q121" s="364"/>
      <c r="R121" s="364"/>
      <c r="S121" s="364"/>
      <c r="T121" s="364"/>
      <c r="U121" s="364"/>
      <c r="V121" s="364"/>
      <c r="W121" s="364"/>
      <c r="X121" s="364"/>
      <c r="Y121" s="364"/>
      <c r="Z121" s="364"/>
      <c r="AA121" s="364"/>
      <c r="AB121" s="364"/>
      <c r="AC121" s="364"/>
      <c r="AD121" s="364"/>
      <c r="AE121" s="364"/>
      <c r="AF121" s="364"/>
      <c r="AG121" s="364"/>
      <c r="AH121" s="364"/>
      <c r="AI121" s="364"/>
      <c r="AJ121" s="364"/>
      <c r="AK121" s="364"/>
      <c r="AL121" s="364"/>
      <c r="AM121" s="364"/>
      <c r="AN121" s="364"/>
      <c r="AO121" s="364"/>
      <c r="AP121" s="132"/>
    </row>
    <row r="122" spans="1:42" ht="3" customHeight="1" thickBot="1">
      <c r="A122" s="199"/>
      <c r="B122" s="200"/>
      <c r="C122" s="200"/>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2"/>
    </row>
    <row r="123" spans="1:42">
      <c r="AN123" s="354" t="s">
        <v>1167</v>
      </c>
      <c r="AO123" s="354"/>
      <c r="AP123" s="354"/>
    </row>
  </sheetData>
  <sheetProtection algorithmName="SHA-512" hashValue="XPZc3VIV7KxfY28EIRo0xgOGW8TRM5lEXITxesD7N7QDlfAnqUFfqvCyAMkDNth9BS+UgcM1pngWXRbPbUNlyA==" saltValue="cjvbXR5d/xDobwfF7x+Psg==" spinCount="100000" sheet="1" selectLockedCells="1"/>
  <mergeCells count="109">
    <mergeCell ref="K8:Q8"/>
    <mergeCell ref="S8:X8"/>
    <mergeCell ref="Z8:AO8"/>
    <mergeCell ref="I30:W31"/>
    <mergeCell ref="AA30:AN31"/>
    <mergeCell ref="B58:AO58"/>
    <mergeCell ref="AD71:AI71"/>
    <mergeCell ref="L60:O60"/>
    <mergeCell ref="Q60:U60"/>
    <mergeCell ref="W60:AB60"/>
    <mergeCell ref="AD60:AI60"/>
    <mergeCell ref="L63:AI63"/>
    <mergeCell ref="AK65:AN67"/>
    <mergeCell ref="AK63:AN63"/>
    <mergeCell ref="AK60:AN62"/>
    <mergeCell ref="L69:O69"/>
    <mergeCell ref="Q69:U69"/>
    <mergeCell ref="W69:AB69"/>
    <mergeCell ref="M37:P37"/>
    <mergeCell ref="M39:P39"/>
    <mergeCell ref="AG49:AN49"/>
    <mergeCell ref="B46:AO46"/>
    <mergeCell ref="B48:AO48"/>
    <mergeCell ref="L66:O66"/>
    <mergeCell ref="AN123:AP123"/>
    <mergeCell ref="B118:AO120"/>
    <mergeCell ref="B121:AO121"/>
    <mergeCell ref="W115:AI115"/>
    <mergeCell ref="T72:AB72"/>
    <mergeCell ref="B72:I72"/>
    <mergeCell ref="B113:AP113"/>
    <mergeCell ref="M115:O115"/>
    <mergeCell ref="B95:AO95"/>
    <mergeCell ref="B97:AO99"/>
    <mergeCell ref="B101:AO101"/>
    <mergeCell ref="B82:AO82"/>
    <mergeCell ref="B84:AO86"/>
    <mergeCell ref="B88:F88"/>
    <mergeCell ref="AG88:AO88"/>
    <mergeCell ref="B90:AO90"/>
    <mergeCell ref="AG78:AO78"/>
    <mergeCell ref="G111:T111"/>
    <mergeCell ref="Y111:AC111"/>
    <mergeCell ref="Y105:AC105"/>
    <mergeCell ref="B107:AP107"/>
    <mergeCell ref="P103:T103"/>
    <mergeCell ref="K78:AB78"/>
    <mergeCell ref="B75:AO76"/>
    <mergeCell ref="A2:AP2"/>
    <mergeCell ref="O4:AB4"/>
    <mergeCell ref="AE4:AL4"/>
    <mergeCell ref="AM4:AO4"/>
    <mergeCell ref="B6:AO6"/>
    <mergeCell ref="Y35:AO35"/>
    <mergeCell ref="C9:I9"/>
    <mergeCell ref="K9:Q9"/>
    <mergeCell ref="AA9:AN10"/>
    <mergeCell ref="Z13:AO13"/>
    <mergeCell ref="AE14:AF14"/>
    <mergeCell ref="L24:N24"/>
    <mergeCell ref="T24:W24"/>
    <mergeCell ref="AD24:AF24"/>
    <mergeCell ref="AM24:AN24"/>
    <mergeCell ref="I18:W18"/>
    <mergeCell ref="T13:W14"/>
    <mergeCell ref="AA15:AN15"/>
    <mergeCell ref="C33:AO33"/>
    <mergeCell ref="I19:W20"/>
    <mergeCell ref="AA18:AN18"/>
    <mergeCell ref="O22:W22"/>
    <mergeCell ref="AF22:AN22"/>
    <mergeCell ref="C8:I8"/>
    <mergeCell ref="Q66:U66"/>
    <mergeCell ref="W66:AB66"/>
    <mergeCell ref="AG92:AO92"/>
    <mergeCell ref="J92:AB92"/>
    <mergeCell ref="J88:AB88"/>
    <mergeCell ref="G105:T105"/>
    <mergeCell ref="Q61:U61"/>
    <mergeCell ref="W61:AB61"/>
    <mergeCell ref="L65:O65"/>
    <mergeCell ref="Q65:U65"/>
    <mergeCell ref="W65:AB65"/>
    <mergeCell ref="K80:AB80"/>
    <mergeCell ref="AG80:AO80"/>
    <mergeCell ref="I26:W26"/>
    <mergeCell ref="AA26:AN26"/>
    <mergeCell ref="I28:W28"/>
    <mergeCell ref="AA28:AN28"/>
    <mergeCell ref="D30:G31"/>
    <mergeCell ref="C32:AD32"/>
    <mergeCell ref="Y37:AL39"/>
    <mergeCell ref="L71:P71"/>
    <mergeCell ref="AG43:AO43"/>
    <mergeCell ref="C35:Q35"/>
    <mergeCell ref="AD66:AI66"/>
    <mergeCell ref="L67:O67"/>
    <mergeCell ref="Q67:U67"/>
    <mergeCell ref="W67:AB67"/>
    <mergeCell ref="AD67:AI67"/>
    <mergeCell ref="AD65:AI65"/>
    <mergeCell ref="B52:AO54"/>
    <mergeCell ref="F56:AB56"/>
    <mergeCell ref="B56:E56"/>
    <mergeCell ref="AG56:AO56"/>
    <mergeCell ref="B49:E49"/>
    <mergeCell ref="F49:AB49"/>
    <mergeCell ref="B50:M50"/>
    <mergeCell ref="L61:O61"/>
  </mergeCells>
  <conditionalFormatting sqref="AA15:AN15">
    <cfRule type="containsText" dxfId="0" priority="1" operator="containsText" text="End Date field is Required">
      <formula>NOT(ISERROR(SEARCH("End Date field is Required",AA15)))</formula>
    </cfRule>
  </conditionalFormatting>
  <dataValidations count="5">
    <dataValidation type="list" allowBlank="1" showInputMessage="1" showErrorMessage="1" sqref="T13" xr:uid="{00000000-0002-0000-0000-000000000000}">
      <formula1>BU</formula1>
    </dataValidation>
    <dataValidation type="list" allowBlank="1" showInputMessage="1" showErrorMessage="1" sqref="O22 AF22" xr:uid="{00000000-0002-0000-0000-000001000000}">
      <formula1>Grade</formula1>
    </dataValidation>
    <dataValidation type="list" allowBlank="1" showInputMessage="1" showErrorMessage="1" sqref="L60:O60 Q60 W60" xr:uid="{00000000-0002-0000-0000-000002000000}">
      <formula1>FY</formula1>
    </dataValidation>
    <dataValidation type="list" allowBlank="1" showInputMessage="1" showErrorMessage="1" sqref="AK63" xr:uid="{00000000-0002-0000-0000-000003000000}">
      <formula1>Retirement</formula1>
    </dataValidation>
    <dataValidation type="list" allowBlank="1" showInputMessage="1" showErrorMessage="1" sqref="AA30 I30" xr:uid="{00000000-0002-0000-0000-000004000000}">
      <formula1>RangeForFCDropDown</formula1>
    </dataValidation>
  </dataValidations>
  <printOptions horizontalCentered="1"/>
  <pageMargins left="0" right="0" top="0" bottom="0" header="0.5" footer="0.5"/>
  <pageSetup paperSize="5"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13</xdr:col>
                    <xdr:colOff>152400</xdr:colOff>
                    <xdr:row>48</xdr:row>
                    <xdr:rowOff>38100</xdr:rowOff>
                  </from>
                  <to>
                    <xdr:col>18</xdr:col>
                    <xdr:colOff>28575</xdr:colOff>
                    <xdr:row>50</xdr:row>
                    <xdr:rowOff>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xdr:col>
                    <xdr:colOff>76200</xdr:colOff>
                    <xdr:row>11</xdr:row>
                    <xdr:rowOff>28575</xdr:rowOff>
                  </from>
                  <to>
                    <xdr:col>9</xdr:col>
                    <xdr:colOff>76200</xdr:colOff>
                    <xdr:row>12</xdr:row>
                    <xdr:rowOff>133350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2</xdr:col>
                    <xdr:colOff>76200</xdr:colOff>
                    <xdr:row>13</xdr:row>
                    <xdr:rowOff>57150</xdr:rowOff>
                  </from>
                  <to>
                    <xdr:col>8</xdr:col>
                    <xdr:colOff>47625</xdr:colOff>
                    <xdr:row>14</xdr:row>
                    <xdr:rowOff>66675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10</xdr:col>
                    <xdr:colOff>85725</xdr:colOff>
                    <xdr:row>11</xdr:row>
                    <xdr:rowOff>28575</xdr:rowOff>
                  </from>
                  <to>
                    <xdr:col>16</xdr:col>
                    <xdr:colOff>19050</xdr:colOff>
                    <xdr:row>12</xdr:row>
                    <xdr:rowOff>142875</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10</xdr:col>
                    <xdr:colOff>85725</xdr:colOff>
                    <xdr:row>13</xdr:row>
                    <xdr:rowOff>66675</xdr:rowOff>
                  </from>
                  <to>
                    <xdr:col>17</xdr:col>
                    <xdr:colOff>28575</xdr:colOff>
                    <xdr:row>14</xdr:row>
                    <xdr:rowOff>66675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19</xdr:col>
                    <xdr:colOff>0</xdr:colOff>
                    <xdr:row>49</xdr:row>
                    <xdr:rowOff>0</xdr:rowOff>
                  </from>
                  <to>
                    <xdr:col>22</xdr:col>
                    <xdr:colOff>171450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2"/>
  <sheetViews>
    <sheetView zoomScaleNormal="100" zoomScaleSheetLayoutView="100" workbookViewId="0">
      <selection activeCell="D61" sqref="D61"/>
    </sheetView>
  </sheetViews>
  <sheetFormatPr defaultColWidth="8.85546875" defaultRowHeight="13.5"/>
  <cols>
    <col min="1" max="1" width="34" style="16" bestFit="1" customWidth="1"/>
    <col min="2" max="2" width="13.5703125" style="16" customWidth="1"/>
    <col min="3" max="3" width="2" style="16" customWidth="1"/>
    <col min="4" max="4" width="12.7109375" style="16" customWidth="1"/>
    <col min="5" max="5" width="2" style="16" customWidth="1"/>
    <col min="6" max="6" width="12.7109375" style="16" customWidth="1"/>
    <col min="7" max="7" width="2" style="16" customWidth="1"/>
    <col min="8" max="8" width="12.7109375" style="16" customWidth="1"/>
    <col min="9" max="9" width="11" style="16" bestFit="1" customWidth="1"/>
    <col min="10" max="10" width="8.85546875" style="16"/>
    <col min="11" max="11" width="12.140625" style="16" customWidth="1"/>
    <col min="12" max="12" width="8.85546875" style="16"/>
    <col min="13" max="13" width="11.7109375" style="16" customWidth="1"/>
    <col min="14" max="14" width="11" style="16" bestFit="1" customWidth="1"/>
    <col min="15" max="16" width="9.28515625" style="16" bestFit="1" customWidth="1"/>
    <col min="17" max="20" width="10" style="16" bestFit="1" customWidth="1"/>
    <col min="21" max="22" width="8.85546875" style="16"/>
    <col min="23" max="23" width="9.140625" style="16" bestFit="1" customWidth="1"/>
    <col min="24" max="16384" width="8.85546875" style="16"/>
  </cols>
  <sheetData>
    <row r="1" spans="1:20" ht="15">
      <c r="A1" s="20"/>
      <c r="B1" s="452" t="s">
        <v>333</v>
      </c>
      <c r="C1" s="452"/>
      <c r="D1" s="452"/>
      <c r="E1" s="452"/>
      <c r="F1" s="452"/>
      <c r="G1" s="452"/>
      <c r="H1" s="452"/>
    </row>
    <row r="2" spans="1:20" ht="15">
      <c r="A2" s="20"/>
      <c r="B2" s="44"/>
      <c r="C2" s="44"/>
      <c r="D2" s="44"/>
      <c r="E2" s="44"/>
      <c r="F2" s="44"/>
      <c r="G2" s="44"/>
      <c r="H2" s="44"/>
    </row>
    <row r="3" spans="1:20">
      <c r="A3" s="20"/>
      <c r="B3" s="450" t="s">
        <v>334</v>
      </c>
      <c r="C3" s="450"/>
      <c r="D3" s="450"/>
      <c r="E3" s="450"/>
      <c r="F3" s="450"/>
      <c r="H3" s="451" t="s">
        <v>298</v>
      </c>
    </row>
    <row r="4" spans="1:20" ht="13.15" customHeight="1">
      <c r="A4" s="20"/>
      <c r="B4" s="450"/>
      <c r="C4" s="450"/>
      <c r="D4" s="450"/>
      <c r="E4" s="450"/>
      <c r="F4" s="450"/>
      <c r="H4" s="451"/>
      <c r="R4" s="30"/>
      <c r="S4" s="30"/>
      <c r="T4" s="30"/>
    </row>
    <row r="5" spans="1:20">
      <c r="B5" s="37" t="str">
        <f>IF('Out-of-Class form'!$T$13="Non-Represented",IF('Out-of-Class form'!L$60="","",'Out-of-Class form'!L$60),"")</f>
        <v/>
      </c>
      <c r="C5" s="28"/>
      <c r="D5" s="37" t="str">
        <f>IF('Out-of-Class form'!$T$13="Non-Represented",IF('Out-of-Class form'!Q$60="","",'Out-of-Class form'!Q$60),"")</f>
        <v/>
      </c>
      <c r="E5" s="28"/>
      <c r="F5" s="37" t="str">
        <f>IF('Out-of-Class form'!$T$13="Non-Represented",IF('Out-of-Class form'!W$60="","",'Out-of-Class form'!W$60),"")</f>
        <v/>
      </c>
      <c r="G5" s="28"/>
      <c r="H5" s="451"/>
      <c r="I5" s="38" t="s">
        <v>308</v>
      </c>
      <c r="J5" s="39"/>
      <c r="K5" s="39"/>
      <c r="R5" s="30"/>
      <c r="S5" s="30"/>
    </row>
    <row r="7" spans="1:20">
      <c r="A7" s="18" t="s">
        <v>290</v>
      </c>
      <c r="B7" s="19" t="str">
        <f>IF(OR('Out-of-Class form'!$M$37="",B5=""),"",'Out-of-Class form'!$M$37)</f>
        <v/>
      </c>
      <c r="D7" s="19" t="str">
        <f>IF(OR(D5="",D12=""),"",'Out-of-Class form'!$M$37)</f>
        <v/>
      </c>
      <c r="F7" s="19" t="str">
        <f>IF(OR(F5="",F12=""),"",'Out-of-Class form'!$M$37)</f>
        <v/>
      </c>
      <c r="H7" s="19"/>
      <c r="I7" s="16" t="s">
        <v>321</v>
      </c>
    </row>
    <row r="8" spans="1:20">
      <c r="A8" s="18" t="s">
        <v>291</v>
      </c>
      <c r="B8" s="19" t="str">
        <f>IF(B7="","",'Out-of-Class form'!$M$37/26.08)</f>
        <v/>
      </c>
      <c r="D8" s="19" t="str">
        <f>IF(OR(D5="",D7=""),"",'Out-of-Class form'!$M$37/26.08)</f>
        <v/>
      </c>
      <c r="F8" s="19" t="str">
        <f>IF(OR(F5="",F7=""),"",'Out-of-Class form'!$M$37/26.08)</f>
        <v/>
      </c>
      <c r="H8" s="19"/>
      <c r="I8" s="16" t="s">
        <v>322</v>
      </c>
    </row>
    <row r="9" spans="1:20">
      <c r="A9" s="21" t="s">
        <v>331</v>
      </c>
      <c r="B9" s="29" t="str">
        <f>IF(B8="","",B8*'Out-of-Class form'!$M$39)</f>
        <v/>
      </c>
      <c r="D9" s="29" t="str">
        <f>IF(D8="","",D8*'Out-of-Class form'!$M$39)</f>
        <v/>
      </c>
      <c r="F9" s="29" t="str">
        <f>IF(OR(F5="",F8=""),"",F8*'Out-of-Class form'!$M$39)</f>
        <v/>
      </c>
      <c r="H9" s="32"/>
      <c r="I9" s="22" t="s">
        <v>332</v>
      </c>
    </row>
    <row r="10" spans="1:20" ht="13.15" customHeight="1">
      <c r="A10" s="27"/>
      <c r="I10" s="22"/>
    </row>
    <row r="11" spans="1:20">
      <c r="A11" s="50" t="s">
        <v>286</v>
      </c>
      <c r="I11" s="22"/>
    </row>
    <row r="12" spans="1:20">
      <c r="A12" s="16" t="s">
        <v>193</v>
      </c>
      <c r="B12" s="17" t="str">
        <f>IF(B5="","",IF('Out-of-Class form'!T13="Non-Represented",IF('Out-of-Class form'!$AE$14="","",'Out-of-Class form'!$AE$14),""))</f>
        <v/>
      </c>
      <c r="D12" s="17" t="str">
        <f>IF(D5="","",IF($H23&gt;VLOOKUP(D$5,$A$24:$D$38,4,FALSE),VLOOKUP(D$5,$A$24:$D$38,4,FALSE),""))</f>
        <v/>
      </c>
      <c r="F12" s="17" t="str">
        <f>IF(F$5="","",IF($H23&gt;VLOOKUP(F$5,$A$24:$D$38,4,FALSE),VLOOKUP(F$5,$A$24:$D$38,4,FALSE),""))</f>
        <v/>
      </c>
      <c r="H12" s="17"/>
      <c r="I12" s="22" t="s">
        <v>295</v>
      </c>
    </row>
    <row r="13" spans="1:20">
      <c r="A13" s="16" t="s">
        <v>194</v>
      </c>
      <c r="B13" s="17" t="str">
        <f>IF(B5="","",IF($H$23=0,"",IF($H$23&gt;VLOOKUP(B$5,$A$24:$H$38,8,FALSE),VLOOKUP(B$5,$A$24:$H$38,8,FALSE),$H$23)))</f>
        <v/>
      </c>
      <c r="D13" s="17" t="str">
        <f>IF(D5="","",IF($H$23=0,"",IF($H$23&gt;VLOOKUP(D$5,$A$24:$H$38,8,FALSE),VLOOKUP(D$5,$A$24:$H$38,8,FALSE),$H$23)))</f>
        <v/>
      </c>
      <c r="F13" s="17" t="str">
        <f>IF(F5="","",IF($H$23=0,"",IF($H$23&gt;VLOOKUP(F$5,$A$24:$H$38,8,FALSE),VLOOKUP(F$5,$A$24:$H$38,8,FALSE),$H$23)))</f>
        <v/>
      </c>
      <c r="H13" s="17"/>
      <c r="I13" s="22" t="s">
        <v>295</v>
      </c>
      <c r="T13" s="30"/>
    </row>
    <row r="14" spans="1:20">
      <c r="A14" s="16" t="s">
        <v>287</v>
      </c>
      <c r="B14" s="16" t="str">
        <f>IF(B5="","",IF(B13="","",NETWORKDAYS(B12,B13)))</f>
        <v/>
      </c>
      <c r="D14" s="16" t="str">
        <f>IF(D5="","",IF(D13="","",NETWORKDAYS(D12,D13)))</f>
        <v/>
      </c>
      <c r="F14" s="16" t="str">
        <f>IF(F5="","",IF(F13="","",NETWORKDAYS(F12,F13)))</f>
        <v/>
      </c>
      <c r="I14" s="24" t="s">
        <v>300</v>
      </c>
    </row>
    <row r="15" spans="1:20">
      <c r="A15" s="16" t="s">
        <v>288</v>
      </c>
      <c r="B15" s="16" t="str">
        <f>IF(B5="","",IF(B14="","",$B$14/5))</f>
        <v/>
      </c>
      <c r="D15" s="16" t="str">
        <f>IF(D5="","",IF(D14="","",$D$14/5))</f>
        <v/>
      </c>
      <c r="F15" s="16" t="str">
        <f>IF(F5="","",IF(F14="","",$F$14/5))</f>
        <v/>
      </c>
      <c r="I15" s="24" t="s">
        <v>300</v>
      </c>
    </row>
    <row r="16" spans="1:20">
      <c r="A16" s="21" t="s">
        <v>289</v>
      </c>
      <c r="B16" s="23" t="str">
        <f>IF(B5="","",IF(B15="","",$B$15/2))</f>
        <v/>
      </c>
      <c r="D16" s="23" t="str">
        <f>IF(D5="","",IF(D15="","",$D$15/2))</f>
        <v/>
      </c>
      <c r="F16" s="23" t="str">
        <f>IF(F5="","",IF(F15="","",$F$15/2))</f>
        <v/>
      </c>
      <c r="H16" s="31">
        <f>SUM(B16:F16)</f>
        <v>0</v>
      </c>
      <c r="I16" s="24" t="s">
        <v>301</v>
      </c>
    </row>
    <row r="18" spans="1:15" ht="14.25" thickBot="1">
      <c r="A18" s="25" t="s">
        <v>296</v>
      </c>
      <c r="B18" s="26" t="str">
        <f>IF(OR(B9="",B16=""),"",B16*B9)</f>
        <v/>
      </c>
      <c r="C18" s="26"/>
      <c r="D18" s="26" t="str">
        <f>IF(OR(D9="",D16=""),"",D16*D9)</f>
        <v/>
      </c>
      <c r="E18" s="26"/>
      <c r="F18" s="26" t="str">
        <f>IF(OR(F9="",F16=""),"",F16*F9)</f>
        <v/>
      </c>
      <c r="G18" s="26"/>
      <c r="H18" s="26">
        <f>SUM(B18:F18)</f>
        <v>0</v>
      </c>
      <c r="I18" s="20" t="s">
        <v>355</v>
      </c>
    </row>
    <row r="19" spans="1:15" ht="14.25" thickTop="1"/>
    <row r="21" spans="1:15" hidden="1">
      <c r="D21" s="451" t="s">
        <v>307</v>
      </c>
      <c r="H21" s="451" t="s">
        <v>307</v>
      </c>
    </row>
    <row r="22" spans="1:15" hidden="1">
      <c r="A22" s="28" t="s">
        <v>275</v>
      </c>
      <c r="B22" s="28" t="s">
        <v>306</v>
      </c>
      <c r="D22" s="451"/>
      <c r="F22" s="28" t="s">
        <v>194</v>
      </c>
      <c r="H22" s="451"/>
    </row>
    <row r="23" spans="1:15" hidden="1">
      <c r="A23" s="33" t="s">
        <v>297</v>
      </c>
      <c r="B23" s="34"/>
      <c r="C23" s="34"/>
      <c r="D23" s="35"/>
      <c r="E23" s="34"/>
      <c r="F23" s="36">
        <f>'Out-of-Class form'!AN14</f>
        <v>0</v>
      </c>
      <c r="G23" s="34"/>
      <c r="H23" s="34">
        <f>VALUE(F23)</f>
        <v>0</v>
      </c>
      <c r="O23" s="17"/>
    </row>
    <row r="24" spans="1:15" hidden="1">
      <c r="A24" s="28" t="s">
        <v>303</v>
      </c>
      <c r="B24" s="17">
        <v>44013</v>
      </c>
      <c r="D24" s="16">
        <f>VALUE(B24)</f>
        <v>44013</v>
      </c>
      <c r="F24" s="17">
        <v>44377</v>
      </c>
      <c r="H24" s="16">
        <f>VALUE(F24)</f>
        <v>44377</v>
      </c>
    </row>
    <row r="25" spans="1:15" hidden="1">
      <c r="A25" s="28" t="s">
        <v>304</v>
      </c>
      <c r="B25" s="17">
        <v>44378</v>
      </c>
      <c r="D25" s="16">
        <f t="shared" ref="D25:D38" si="0">VALUE(B25)</f>
        <v>44378</v>
      </c>
      <c r="F25" s="17">
        <v>44742</v>
      </c>
      <c r="H25" s="16">
        <f t="shared" ref="H25:H38" si="1">VALUE(F25)</f>
        <v>44742</v>
      </c>
    </row>
    <row r="26" spans="1:15" hidden="1">
      <c r="A26" s="28" t="s">
        <v>305</v>
      </c>
      <c r="B26" s="17">
        <v>44743</v>
      </c>
      <c r="D26" s="16">
        <f t="shared" si="0"/>
        <v>44743</v>
      </c>
      <c r="F26" s="17">
        <v>45107</v>
      </c>
      <c r="H26" s="16">
        <f t="shared" si="1"/>
        <v>45107</v>
      </c>
    </row>
    <row r="27" spans="1:15" hidden="1">
      <c r="A27" s="28" t="s">
        <v>309</v>
      </c>
      <c r="B27" s="17">
        <v>45108</v>
      </c>
      <c r="D27" s="16">
        <f t="shared" si="0"/>
        <v>45108</v>
      </c>
      <c r="F27" s="17">
        <v>45473</v>
      </c>
      <c r="H27" s="16">
        <f t="shared" si="1"/>
        <v>45473</v>
      </c>
    </row>
    <row r="28" spans="1:15" hidden="1">
      <c r="A28" s="28" t="s">
        <v>310</v>
      </c>
      <c r="B28" s="17">
        <v>45474</v>
      </c>
      <c r="D28" s="16">
        <f t="shared" si="0"/>
        <v>45474</v>
      </c>
      <c r="F28" s="17">
        <v>45838</v>
      </c>
      <c r="H28" s="16">
        <f t="shared" si="1"/>
        <v>45838</v>
      </c>
    </row>
    <row r="29" spans="1:15" hidden="1">
      <c r="A29" s="28" t="s">
        <v>311</v>
      </c>
      <c r="B29" s="17">
        <v>45839</v>
      </c>
      <c r="D29" s="16">
        <f t="shared" si="0"/>
        <v>45839</v>
      </c>
      <c r="F29" s="17">
        <v>46203</v>
      </c>
      <c r="H29" s="16">
        <f t="shared" si="1"/>
        <v>46203</v>
      </c>
    </row>
    <row r="30" spans="1:15" hidden="1">
      <c r="A30" s="28" t="s">
        <v>312</v>
      </c>
      <c r="B30" s="17">
        <v>46204</v>
      </c>
      <c r="D30" s="16">
        <f t="shared" si="0"/>
        <v>46204</v>
      </c>
      <c r="F30" s="17">
        <v>46568</v>
      </c>
      <c r="H30" s="16">
        <f t="shared" si="1"/>
        <v>46568</v>
      </c>
    </row>
    <row r="31" spans="1:15" hidden="1">
      <c r="A31" s="28" t="s">
        <v>313</v>
      </c>
      <c r="B31" s="17">
        <v>46569</v>
      </c>
      <c r="D31" s="16">
        <f t="shared" si="0"/>
        <v>46569</v>
      </c>
      <c r="F31" s="17">
        <v>46934</v>
      </c>
      <c r="H31" s="16">
        <f t="shared" si="1"/>
        <v>46934</v>
      </c>
    </row>
    <row r="32" spans="1:15" hidden="1">
      <c r="A32" s="28" t="s">
        <v>314</v>
      </c>
      <c r="B32" s="17">
        <v>46935</v>
      </c>
      <c r="D32" s="16">
        <f t="shared" si="0"/>
        <v>46935</v>
      </c>
      <c r="F32" s="17">
        <v>47299</v>
      </c>
      <c r="H32" s="16">
        <f t="shared" si="1"/>
        <v>47299</v>
      </c>
    </row>
    <row r="33" spans="1:11" hidden="1">
      <c r="A33" s="28" t="s">
        <v>315</v>
      </c>
      <c r="B33" s="17">
        <v>47300</v>
      </c>
      <c r="D33" s="16">
        <f t="shared" si="0"/>
        <v>47300</v>
      </c>
      <c r="F33" s="17">
        <v>47664</v>
      </c>
      <c r="H33" s="16">
        <f t="shared" si="1"/>
        <v>47664</v>
      </c>
    </row>
    <row r="34" spans="1:11" hidden="1">
      <c r="A34" s="28" t="s">
        <v>316</v>
      </c>
      <c r="B34" s="17">
        <v>47665</v>
      </c>
      <c r="D34" s="16">
        <f t="shared" si="0"/>
        <v>47665</v>
      </c>
      <c r="F34" s="17">
        <v>48029</v>
      </c>
      <c r="H34" s="16">
        <f t="shared" si="1"/>
        <v>48029</v>
      </c>
    </row>
    <row r="35" spans="1:11" hidden="1">
      <c r="A35" s="28" t="s">
        <v>317</v>
      </c>
      <c r="B35" s="17">
        <v>48030</v>
      </c>
      <c r="D35" s="16">
        <f t="shared" si="0"/>
        <v>48030</v>
      </c>
      <c r="F35" s="17">
        <v>48395</v>
      </c>
      <c r="H35" s="16">
        <f t="shared" si="1"/>
        <v>48395</v>
      </c>
    </row>
    <row r="36" spans="1:11" hidden="1">
      <c r="A36" s="28" t="s">
        <v>318</v>
      </c>
      <c r="B36" s="17">
        <v>48396</v>
      </c>
      <c r="D36" s="16">
        <f t="shared" si="0"/>
        <v>48396</v>
      </c>
      <c r="F36" s="17">
        <v>48760</v>
      </c>
      <c r="H36" s="16">
        <f t="shared" si="1"/>
        <v>48760</v>
      </c>
    </row>
    <row r="37" spans="1:11" hidden="1">
      <c r="A37" s="28" t="s">
        <v>319</v>
      </c>
      <c r="B37" s="17">
        <v>48761</v>
      </c>
      <c r="D37" s="16">
        <f t="shared" si="0"/>
        <v>48761</v>
      </c>
      <c r="F37" s="17">
        <v>49125</v>
      </c>
      <c r="H37" s="16">
        <f t="shared" si="1"/>
        <v>49125</v>
      </c>
    </row>
    <row r="38" spans="1:11" hidden="1">
      <c r="A38" s="28" t="s">
        <v>320</v>
      </c>
      <c r="B38" s="17">
        <v>49126</v>
      </c>
      <c r="D38" s="16">
        <f t="shared" si="0"/>
        <v>49126</v>
      </c>
      <c r="F38" s="17">
        <v>49490</v>
      </c>
      <c r="H38" s="16">
        <f t="shared" si="1"/>
        <v>49490</v>
      </c>
    </row>
    <row r="41" spans="1:11" ht="14.25">
      <c r="B41" s="453" t="s">
        <v>344</v>
      </c>
      <c r="C41" s="453"/>
      <c r="D41" s="453"/>
      <c r="E41" s="453"/>
      <c r="F41" s="453"/>
      <c r="G41" s="453"/>
      <c r="H41" s="453"/>
    </row>
    <row r="42" spans="1:11" ht="14.25">
      <c r="B42" s="48"/>
      <c r="C42" s="48"/>
      <c r="D42" s="48"/>
      <c r="E42" s="48"/>
      <c r="F42" s="48"/>
      <c r="G42" s="48"/>
      <c r="H42" s="48"/>
    </row>
    <row r="43" spans="1:11">
      <c r="B43" s="450" t="s">
        <v>334</v>
      </c>
      <c r="C43" s="450"/>
      <c r="D43" s="450"/>
      <c r="E43" s="450"/>
      <c r="F43" s="450"/>
      <c r="H43" s="451" t="s">
        <v>298</v>
      </c>
    </row>
    <row r="44" spans="1:11">
      <c r="B44" s="450"/>
      <c r="C44" s="450"/>
      <c r="D44" s="450"/>
      <c r="E44" s="450"/>
      <c r="F44" s="450"/>
      <c r="H44" s="451"/>
    </row>
    <row r="45" spans="1:11">
      <c r="B45" s="37" t="str">
        <f>IF('Out-of-Class form'!$T$13="APSCUF",IF('Out-of-Class form'!L$60="","",'Out-of-Class form'!L$60),"")</f>
        <v/>
      </c>
      <c r="C45" s="28"/>
      <c r="D45" s="37" t="str">
        <f>IF('Out-of-Class form'!$T$13="APSCUF",IF('Out-of-Class form'!Q$60="","",'Out-of-Class form'!Q$60),"")</f>
        <v/>
      </c>
      <c r="E45" s="28"/>
      <c r="F45" s="37" t="str">
        <f>IF('Out-of-Class form'!$T$13="APSCUF",IF('Out-of-Class form'!W$60="","",'Out-of-Class form'!W$60),"")</f>
        <v/>
      </c>
      <c r="G45" s="28"/>
      <c r="H45" s="451"/>
      <c r="I45" s="38" t="s">
        <v>308</v>
      </c>
      <c r="J45" s="39"/>
      <c r="K45" s="39"/>
    </row>
    <row r="47" spans="1:11">
      <c r="A47" s="16" t="s">
        <v>335</v>
      </c>
      <c r="B47" s="16">
        <v>26</v>
      </c>
    </row>
    <row r="48" spans="1:11">
      <c r="A48" s="16" t="s">
        <v>290</v>
      </c>
      <c r="B48" s="45">
        <f>'Out-of-Class form'!$AN$37</f>
        <v>0</v>
      </c>
      <c r="I48" s="16" t="s">
        <v>336</v>
      </c>
    </row>
    <row r="49" spans="1:9">
      <c r="A49" s="16" t="s">
        <v>337</v>
      </c>
      <c r="B49" s="49" t="str">
        <f>IF(B48=0,"",B48/B47)</f>
        <v/>
      </c>
      <c r="I49" s="16" t="s">
        <v>342</v>
      </c>
    </row>
    <row r="51" spans="1:9">
      <c r="A51" s="47" t="s">
        <v>338</v>
      </c>
      <c r="B51" s="45" t="str">
        <f>IF('Out-of-Class form'!T13="Non-Represented","",'Out-of-Class form'!$AN$40)</f>
        <v/>
      </c>
      <c r="I51" s="16" t="s">
        <v>340</v>
      </c>
    </row>
    <row r="52" spans="1:9">
      <c r="A52" s="47" t="s">
        <v>339</v>
      </c>
      <c r="B52" s="46" t="str">
        <f>IF(B51="","",B51/26.08)</f>
        <v/>
      </c>
      <c r="I52" s="16" t="s">
        <v>341</v>
      </c>
    </row>
    <row r="53" spans="1:9">
      <c r="A53" s="51" t="s">
        <v>354</v>
      </c>
      <c r="B53" s="52" t="str">
        <f>IF(OR(B49="",B52=""),"",B52-B49)</f>
        <v/>
      </c>
      <c r="I53" s="16" t="s">
        <v>343</v>
      </c>
    </row>
    <row r="55" spans="1:9">
      <c r="A55" s="16" t="s">
        <v>193</v>
      </c>
      <c r="B55" s="17" t="str">
        <f>IF('Out-of-Class form'!$T$13="APSCUF",IF('Out-of-Class form'!$AE$14="","",'Out-of-Class form'!$AE$14),"")</f>
        <v/>
      </c>
      <c r="D55" s="17" t="str">
        <f>IF(D45="","",IF($H$23&gt;VLOOKUP(D$45,$A$24:$D$38,4,FALSE),VLOOKUP(D$45,$A$24:$D$38,4,FALSE),""))</f>
        <v/>
      </c>
      <c r="F55" s="17" t="str">
        <f>IF(F45="","",IF($H$23&gt;VLOOKUP(F$45,$A$24:$D$38,4,FALSE),VLOOKUP(F$45,$A$24:$D$38,4,FALSE),""))</f>
        <v/>
      </c>
      <c r="H55" s="17"/>
    </row>
    <row r="56" spans="1:9">
      <c r="A56" s="16" t="s">
        <v>194</v>
      </c>
      <c r="B56" s="17" t="str">
        <f>IF(B45="","",IF($H$23=0,"",IF($H$23&gt;VLOOKUP(B$45,$A$24:$H$38,8,FALSE),VLOOKUP(B$45,$A$24:$H$38,8,FALSE),$H$23)))</f>
        <v/>
      </c>
      <c r="D56" s="17" t="str">
        <f>IF(D45="","",IF($H$23=0,"",IF($H$23&gt;VLOOKUP(D$45,$A$24:$H$38,8,FALSE),VLOOKUP(D$45,$A$24:$H$38,8,FALSE),$H$23)))</f>
        <v/>
      </c>
      <c r="F56" s="17" t="str">
        <f>IF(F45="","",IF($H$23=0,"",IF($H$23&gt;VLOOKUP(F$45,$A$24:$H$38,8,FALSE),VLOOKUP(F$45,$A$24:$H$38,8,FALSE),$H$23)))</f>
        <v/>
      </c>
      <c r="H56" s="17"/>
    </row>
    <row r="57" spans="1:9">
      <c r="A57" s="16" t="s">
        <v>287</v>
      </c>
      <c r="B57" s="16" t="str">
        <f>IF(B45="","",IF(B56="","",NETWORKDAYS(B55,B56)))</f>
        <v/>
      </c>
      <c r="D57" s="16" t="str">
        <f>IF(D45="","",IF(D56="","",NETWORKDAYS(D55,D56)))</f>
        <v/>
      </c>
      <c r="F57" s="16" t="str">
        <f>IF(F45="","",IF(F56="","",NETWORKDAYS(F55,F56)))</f>
        <v/>
      </c>
    </row>
    <row r="58" spans="1:9">
      <c r="A58" s="16" t="s">
        <v>288</v>
      </c>
      <c r="B58" s="16" t="str">
        <f>IF(B45="","",IF(B57="","",$B$57/5))</f>
        <v/>
      </c>
      <c r="D58" s="16" t="str">
        <f>IF(D45="","",IF(D57="","",$D$57/5))</f>
        <v/>
      </c>
      <c r="F58" s="16" t="str">
        <f>IF(F45="","",IF(F57="","",$B$57/5))</f>
        <v/>
      </c>
    </row>
    <row r="59" spans="1:9">
      <c r="A59" s="21" t="s">
        <v>289</v>
      </c>
      <c r="B59" s="31" t="str">
        <f>IF(B45="","",IF(B58="","",B$58/2))</f>
        <v/>
      </c>
      <c r="D59" s="31" t="str">
        <f>IF(D45="","",IF(D58="","",D$58/2))</f>
        <v/>
      </c>
      <c r="F59" s="31" t="str">
        <f>IF(F45="","",IF(F58="","",F$58/2))</f>
        <v/>
      </c>
      <c r="H59" s="31">
        <f>SUM(B59:F59)</f>
        <v>0</v>
      </c>
      <c r="I59" s="24" t="s">
        <v>301</v>
      </c>
    </row>
    <row r="61" spans="1:9" ht="14.25" thickBot="1">
      <c r="A61" s="25" t="s">
        <v>296</v>
      </c>
      <c r="B61" s="26" t="str">
        <f>IF(OR(B53="",B59=""),"",B59*$B$53)</f>
        <v/>
      </c>
      <c r="C61" s="26"/>
      <c r="D61" s="26" t="str">
        <f>IF(OR(B53="",D59=""),"",D59*$B$53)</f>
        <v/>
      </c>
      <c r="E61" s="26"/>
      <c r="F61" s="26" t="str">
        <f>IF(OR(B53="",F59=""),"",F59*$B$53)</f>
        <v/>
      </c>
      <c r="G61" s="26"/>
      <c r="H61" s="26">
        <f>SUM(B61:F61)</f>
        <v>0</v>
      </c>
      <c r="I61" s="20" t="s">
        <v>355</v>
      </c>
    </row>
    <row r="62" spans="1:9" ht="14.25" thickTop="1"/>
  </sheetData>
  <sheetProtection algorithmName="SHA-512" hashValue="G5elHcPgs+Go7mmMJ7U6GbNicPaXyKCtesQZrs9LjluejcmGAlKmDLh43t/UeA9fiXpRF55J5u8Ri/glRhaygA==" saltValue="abX4F0tS1kM4HvGvS/lg+w==" spinCount="100000" sheet="1" objects="1" scenarios="1" selectLockedCells="1" selectUnlockedCells="1"/>
  <mergeCells count="8">
    <mergeCell ref="B43:F44"/>
    <mergeCell ref="H43:H45"/>
    <mergeCell ref="B1:H1"/>
    <mergeCell ref="B3:F4"/>
    <mergeCell ref="H3:H5"/>
    <mergeCell ref="D21:D22"/>
    <mergeCell ref="H21:H22"/>
    <mergeCell ref="B41:H41"/>
  </mergeCells>
  <pageMargins left="0.7" right="0.7" top="0.75" bottom="0.75" header="0.3" footer="0.3"/>
  <pageSetup scale="69"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47"/>
  <sheetViews>
    <sheetView topLeftCell="A94" workbookViewId="0">
      <selection activeCell="M123" sqref="M123"/>
    </sheetView>
  </sheetViews>
  <sheetFormatPr defaultRowHeight="12.75"/>
  <cols>
    <col min="26" max="26" width="10.7109375" customWidth="1"/>
  </cols>
  <sheetData>
    <row r="2" spans="1:1" ht="15">
      <c r="A2" s="232" t="s">
        <v>423</v>
      </c>
    </row>
    <row r="3" spans="1:1" ht="14.25">
      <c r="A3" s="205"/>
    </row>
    <row r="4" spans="1:1" ht="14.25">
      <c r="A4" s="206" t="s">
        <v>424</v>
      </c>
    </row>
    <row r="5" spans="1:1" ht="14.25">
      <c r="A5" s="205"/>
    </row>
    <row r="6" spans="1:1" ht="14.25">
      <c r="A6" s="207" t="s">
        <v>425</v>
      </c>
    </row>
    <row r="7" spans="1:1">
      <c r="A7" s="208" t="s">
        <v>426</v>
      </c>
    </row>
    <row r="8" spans="1:1" ht="13.5">
      <c r="A8" s="238" t="s">
        <v>427</v>
      </c>
    </row>
    <row r="9" spans="1:1" ht="13.5">
      <c r="A9" s="235" t="s">
        <v>428</v>
      </c>
    </row>
    <row r="10" spans="1:1" ht="13.5">
      <c r="A10" s="235" t="s">
        <v>429</v>
      </c>
    </row>
    <row r="11" spans="1:1">
      <c r="A11" s="208" t="s">
        <v>430</v>
      </c>
    </row>
    <row r="12" spans="1:1" ht="13.5">
      <c r="A12" s="239" t="s">
        <v>431</v>
      </c>
    </row>
    <row r="13" spans="1:1" ht="13.5">
      <c r="A13" s="239" t="s">
        <v>432</v>
      </c>
    </row>
    <row r="14" spans="1:1" ht="13.5">
      <c r="A14" s="239" t="s">
        <v>433</v>
      </c>
    </row>
    <row r="15" spans="1:1" ht="13.5">
      <c r="A15" s="239" t="s">
        <v>434</v>
      </c>
    </row>
    <row r="16" spans="1:1" ht="13.5">
      <c r="A16" s="238" t="s">
        <v>435</v>
      </c>
    </row>
    <row r="17" spans="1:26" ht="13.15" customHeight="1">
      <c r="A17" s="454" t="s">
        <v>436</v>
      </c>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row>
    <row r="18" spans="1:26" ht="13.15" customHeight="1">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row>
    <row r="19" spans="1:26" ht="13.5">
      <c r="A19" s="241" t="s">
        <v>437</v>
      </c>
    </row>
    <row r="20" spans="1:26" ht="13.5">
      <c r="A20" s="241" t="s">
        <v>438</v>
      </c>
    </row>
    <row r="21" spans="1:26" ht="13.5">
      <c r="A21" s="235" t="s">
        <v>439</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row>
    <row r="22" spans="1:26" ht="13.15" customHeight="1">
      <c r="A22" s="454" t="s">
        <v>440</v>
      </c>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row>
    <row r="23" spans="1:26" ht="13.15" customHeight="1">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row>
    <row r="24" spans="1:26" ht="13.15" customHeight="1">
      <c r="A24" s="233"/>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row>
    <row r="25" spans="1:26" ht="14.25">
      <c r="A25" s="209" t="s">
        <v>441</v>
      </c>
    </row>
    <row r="26" spans="1:26" ht="13.5">
      <c r="A26" s="211" t="s">
        <v>442</v>
      </c>
    </row>
    <row r="27" spans="1:26" ht="13.5">
      <c r="A27" s="211" t="s">
        <v>443</v>
      </c>
    </row>
    <row r="28" spans="1:26" ht="13.5">
      <c r="A28" s="213"/>
    </row>
    <row r="29" spans="1:26" ht="14.25">
      <c r="A29" s="209" t="s">
        <v>444</v>
      </c>
    </row>
    <row r="30" spans="1:26">
      <c r="A30" s="211" t="s">
        <v>445</v>
      </c>
    </row>
    <row r="31" spans="1:26">
      <c r="A31" s="211" t="s">
        <v>446</v>
      </c>
    </row>
    <row r="32" spans="1:26" ht="13.5">
      <c r="A32" s="215" t="s">
        <v>447</v>
      </c>
    </row>
    <row r="33" spans="1:26" ht="13.5">
      <c r="A33" s="215"/>
    </row>
    <row r="34" spans="1:26" ht="14.25">
      <c r="A34" s="209" t="s">
        <v>448</v>
      </c>
    </row>
    <row r="35" spans="1:26" ht="14.25">
      <c r="A35" s="209"/>
    </row>
    <row r="36" spans="1:26" ht="14.25">
      <c r="A36" s="209" t="s">
        <v>449</v>
      </c>
    </row>
    <row r="37" spans="1:26" ht="13.5">
      <c r="A37" s="214"/>
    </row>
    <row r="38" spans="1:26" ht="13.5">
      <c r="A38" s="214" t="s">
        <v>450</v>
      </c>
    </row>
    <row r="39" spans="1:26" ht="13.5">
      <c r="A39" s="214"/>
    </row>
    <row r="40" spans="1:26" ht="16.5">
      <c r="A40" s="216" t="s">
        <v>451</v>
      </c>
    </row>
    <row r="41" spans="1:26" ht="16.5">
      <c r="A41" s="217" t="s">
        <v>452</v>
      </c>
    </row>
    <row r="42" spans="1:26" ht="16.5">
      <c r="A42" s="217"/>
    </row>
    <row r="43" spans="1:26" ht="13.15" customHeight="1">
      <c r="A43" s="456" t="s">
        <v>453</v>
      </c>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row>
    <row r="44" spans="1:26">
      <c r="A44" s="456"/>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row>
    <row r="45" spans="1:26" ht="13.5">
      <c r="A45" s="218" t="s">
        <v>454</v>
      </c>
    </row>
    <row r="46" spans="1:26" ht="13.5">
      <c r="A46" s="218" t="s">
        <v>455</v>
      </c>
    </row>
    <row r="47" spans="1:26" ht="13.5">
      <c r="A47" s="218" t="s">
        <v>456</v>
      </c>
    </row>
    <row r="48" spans="1:26" ht="13.5">
      <c r="A48" s="218" t="s">
        <v>457</v>
      </c>
    </row>
    <row r="49" spans="1:1" ht="13.5">
      <c r="A49" s="219"/>
    </row>
    <row r="50" spans="1:1" ht="14.25">
      <c r="A50" s="216" t="s">
        <v>458</v>
      </c>
    </row>
    <row r="51" spans="1:1" ht="14.25">
      <c r="A51" s="220" t="s">
        <v>459</v>
      </c>
    </row>
    <row r="52" spans="1:1" ht="14.25">
      <c r="A52" s="234" t="s">
        <v>460</v>
      </c>
    </row>
    <row r="53" spans="1:1" ht="14.25">
      <c r="A53" s="234" t="s">
        <v>461</v>
      </c>
    </row>
    <row r="54" spans="1:1" ht="14.25">
      <c r="A54" s="220" t="s">
        <v>462</v>
      </c>
    </row>
    <row r="55" spans="1:1" ht="14.25">
      <c r="A55" s="234" t="s">
        <v>463</v>
      </c>
    </row>
    <row r="56" spans="1:1" ht="14.25">
      <c r="A56" s="234" t="s">
        <v>464</v>
      </c>
    </row>
    <row r="57" spans="1:1" ht="15">
      <c r="A57" s="221"/>
    </row>
    <row r="58" spans="1:1" ht="15">
      <c r="A58" s="222" t="s">
        <v>465</v>
      </c>
    </row>
    <row r="59" spans="1:1" ht="15">
      <c r="A59" s="210"/>
    </row>
    <row r="60" spans="1:1" ht="13.5">
      <c r="A60" s="223" t="s">
        <v>466</v>
      </c>
    </row>
    <row r="61" spans="1:1" ht="13.5">
      <c r="A61" s="214"/>
    </row>
    <row r="62" spans="1:1" ht="13.5">
      <c r="A62" s="223" t="s">
        <v>467</v>
      </c>
    </row>
    <row r="63" spans="1:1" ht="13.5">
      <c r="A63" s="214"/>
    </row>
    <row r="64" spans="1:1" ht="13.5">
      <c r="A64" s="223" t="s">
        <v>468</v>
      </c>
    </row>
    <row r="83" spans="1:26" ht="15">
      <c r="A83" s="221" t="s">
        <v>503</v>
      </c>
    </row>
    <row r="84" spans="1:26" ht="15">
      <c r="A84" s="221"/>
    </row>
    <row r="85" spans="1:26" ht="13.5">
      <c r="A85" s="219" t="s">
        <v>469</v>
      </c>
    </row>
    <row r="86" spans="1:26" ht="13.5">
      <c r="A86" s="219"/>
    </row>
    <row r="87" spans="1:26" ht="13.15" customHeight="1">
      <c r="A87" s="457" t="s">
        <v>470</v>
      </c>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row>
    <row r="88" spans="1:26" ht="14.25" customHeight="1">
      <c r="A88" s="457"/>
      <c r="B88" s="457"/>
      <c r="C88" s="457"/>
      <c r="D88" s="457"/>
      <c r="E88" s="457"/>
      <c r="F88" s="457"/>
      <c r="G88" s="457"/>
      <c r="H88" s="457"/>
      <c r="I88" s="457"/>
      <c r="J88" s="457"/>
      <c r="K88" s="457"/>
      <c r="L88" s="457"/>
      <c r="M88" s="457"/>
      <c r="N88" s="457"/>
      <c r="O88" s="457"/>
      <c r="P88" s="457"/>
      <c r="Q88" s="457"/>
      <c r="R88" s="457"/>
      <c r="S88" s="457"/>
      <c r="T88" s="457"/>
      <c r="U88" s="457"/>
      <c r="V88" s="457"/>
      <c r="W88" s="457"/>
      <c r="X88" s="457"/>
      <c r="Y88" s="457"/>
      <c r="Z88" s="457"/>
    </row>
    <row r="89" spans="1:26" ht="16.5">
      <c r="A89" s="217"/>
    </row>
    <row r="90" spans="1:26" ht="14.25">
      <c r="A90" s="206" t="s">
        <v>471</v>
      </c>
    </row>
    <row r="91" spans="1:26" ht="13.5">
      <c r="A91" s="224" t="s">
        <v>472</v>
      </c>
    </row>
    <row r="92" spans="1:26" ht="13.5">
      <c r="A92" s="219"/>
    </row>
    <row r="93" spans="1:26" ht="13.5">
      <c r="A93" s="224" t="s">
        <v>473</v>
      </c>
    </row>
    <row r="94" spans="1:26" ht="13.5">
      <c r="A94" s="219"/>
    </row>
    <row r="95" spans="1:26" ht="13.5">
      <c r="A95" s="224" t="s">
        <v>474</v>
      </c>
    </row>
    <row r="97" spans="1:26" ht="14.25">
      <c r="A97" s="225"/>
    </row>
    <row r="98" spans="1:26" ht="14.25">
      <c r="A98" s="226" t="s">
        <v>475</v>
      </c>
    </row>
    <row r="99" spans="1:26" ht="13.5">
      <c r="A99" s="224" t="s">
        <v>476</v>
      </c>
    </row>
    <row r="100" spans="1:26" ht="13.5">
      <c r="A100" s="219"/>
    </row>
    <row r="101" spans="1:26" ht="13.5">
      <c r="A101" s="224" t="s">
        <v>477</v>
      </c>
    </row>
    <row r="102" spans="1:26" ht="13.5">
      <c r="A102" s="219"/>
    </row>
    <row r="103" spans="1:26" ht="13.5">
      <c r="A103" s="224" t="s">
        <v>478</v>
      </c>
    </row>
    <row r="104" spans="1:26" ht="13.5">
      <c r="A104" s="219"/>
    </row>
    <row r="105" spans="1:26" ht="13.15" customHeight="1">
      <c r="A105" s="458" t="s">
        <v>479</v>
      </c>
      <c r="B105" s="458"/>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row>
    <row r="106" spans="1:26">
      <c r="A106" s="458"/>
      <c r="B106" s="458"/>
      <c r="C106" s="458"/>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row>
    <row r="107" spans="1:26" ht="13.5">
      <c r="A107" s="219"/>
    </row>
    <row r="108" spans="1:26" ht="13.5">
      <c r="A108" s="224" t="s">
        <v>480</v>
      </c>
    </row>
    <row r="109" spans="1:26" ht="13.5">
      <c r="A109" s="219"/>
    </row>
    <row r="110" spans="1:26" ht="13.15" customHeight="1">
      <c r="A110" s="458" t="s">
        <v>481</v>
      </c>
      <c r="B110" s="458"/>
      <c r="C110" s="458"/>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row>
    <row r="111" spans="1:26">
      <c r="A111" s="458"/>
      <c r="B111" s="458"/>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row>
    <row r="112" spans="1:26">
      <c r="A112" s="236"/>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row>
    <row r="113" spans="1:26" ht="13.5">
      <c r="A113" s="219" t="s">
        <v>482</v>
      </c>
    </row>
    <row r="114" spans="1:26" ht="14.25">
      <c r="A114" s="225"/>
    </row>
    <row r="115" spans="1:26" ht="14.25">
      <c r="A115" s="226" t="s">
        <v>483</v>
      </c>
    </row>
    <row r="116" spans="1:26">
      <c r="A116" s="459" t="s">
        <v>484</v>
      </c>
      <c r="B116" s="459"/>
      <c r="C116" s="459"/>
      <c r="D116" s="459"/>
      <c r="E116" s="459"/>
      <c r="F116" s="459"/>
      <c r="G116" s="459"/>
      <c r="H116" s="459"/>
      <c r="I116" s="459"/>
      <c r="J116" s="459"/>
      <c r="K116" s="459"/>
      <c r="L116" s="459"/>
      <c r="M116" s="459"/>
      <c r="N116" s="459"/>
      <c r="O116" s="459"/>
      <c r="P116" s="459"/>
      <c r="Q116" s="459"/>
      <c r="R116" s="459"/>
      <c r="S116" s="459"/>
      <c r="T116" s="459"/>
      <c r="U116" s="459"/>
      <c r="V116" s="459"/>
      <c r="W116" s="459"/>
      <c r="X116" s="459"/>
      <c r="Y116" s="459"/>
      <c r="Z116" s="459"/>
    </row>
    <row r="117" spans="1:26" ht="13.15" customHeight="1">
      <c r="A117" s="459"/>
      <c r="B117" s="459"/>
      <c r="C117" s="459"/>
      <c r="D117" s="459"/>
      <c r="E117" s="459"/>
      <c r="F117" s="459"/>
      <c r="G117" s="459"/>
      <c r="H117" s="459"/>
      <c r="I117" s="459"/>
      <c r="J117" s="459"/>
      <c r="K117" s="459"/>
      <c r="L117" s="459"/>
      <c r="M117" s="459"/>
      <c r="N117" s="459"/>
      <c r="O117" s="459"/>
      <c r="P117" s="459"/>
      <c r="Q117" s="459"/>
      <c r="R117" s="459"/>
      <c r="S117" s="459"/>
      <c r="T117" s="459"/>
      <c r="U117" s="459"/>
      <c r="V117" s="459"/>
      <c r="W117" s="459"/>
      <c r="X117" s="459"/>
      <c r="Y117" s="459"/>
      <c r="Z117" s="459"/>
    </row>
    <row r="118" spans="1:26" ht="14.25">
      <c r="A118" s="225"/>
    </row>
    <row r="119" spans="1:26" ht="14.25">
      <c r="A119" s="226" t="s">
        <v>485</v>
      </c>
    </row>
    <row r="120" spans="1:26" ht="13.5">
      <c r="A120" s="227" t="s">
        <v>486</v>
      </c>
    </row>
    <row r="121" spans="1:26" ht="14.25">
      <c r="A121" s="225"/>
    </row>
    <row r="122" spans="1:26" ht="14.25">
      <c r="A122" s="226" t="s">
        <v>487</v>
      </c>
    </row>
    <row r="123" spans="1:26" ht="13.5">
      <c r="A123" s="213" t="s">
        <v>488</v>
      </c>
    </row>
    <row r="124" spans="1:26" ht="14.25">
      <c r="A124" s="225"/>
    </row>
    <row r="125" spans="1:26" ht="14.25">
      <c r="A125" s="226" t="s">
        <v>489</v>
      </c>
    </row>
    <row r="126" spans="1:26" ht="13.5">
      <c r="A126" s="213" t="s">
        <v>490</v>
      </c>
    </row>
    <row r="127" spans="1:26" ht="13.5">
      <c r="A127" s="213"/>
    </row>
    <row r="128" spans="1:26" ht="13.5">
      <c r="A128" s="228" t="s">
        <v>491</v>
      </c>
    </row>
    <row r="129" spans="1:26">
      <c r="A129" s="228"/>
    </row>
    <row r="130" spans="1:26" ht="13.5">
      <c r="A130" s="228" t="s">
        <v>492</v>
      </c>
    </row>
    <row r="131" spans="1:26" ht="17.25">
      <c r="A131" s="229"/>
    </row>
    <row r="132" spans="1:26" ht="13.5">
      <c r="A132" s="237" t="s">
        <v>493</v>
      </c>
    </row>
    <row r="133" spans="1:26" ht="14.25">
      <c r="A133" s="225"/>
    </row>
    <row r="134" spans="1:26" ht="14.25">
      <c r="A134" s="226" t="s">
        <v>494</v>
      </c>
    </row>
    <row r="135" spans="1:26" ht="13.5">
      <c r="A135" s="213" t="s">
        <v>495</v>
      </c>
    </row>
    <row r="136" spans="1:26" ht="13.5">
      <c r="A136" s="228" t="s">
        <v>496</v>
      </c>
    </row>
    <row r="137" spans="1:26" ht="13.5">
      <c r="A137" s="212"/>
    </row>
    <row r="138" spans="1:26" ht="13.5">
      <c r="A138" s="228" t="s">
        <v>497</v>
      </c>
    </row>
    <row r="139" spans="1:26">
      <c r="A139" s="228"/>
    </row>
    <row r="140" spans="1:26" ht="13.5">
      <c r="A140" s="237" t="s">
        <v>498</v>
      </c>
    </row>
    <row r="141" spans="1:26" ht="14.25">
      <c r="A141" s="230"/>
    </row>
    <row r="142" spans="1:26" ht="14.25">
      <c r="A142" s="231" t="s">
        <v>499</v>
      </c>
    </row>
    <row r="143" spans="1:26" ht="13.15" customHeight="1">
      <c r="A143" s="455" t="s">
        <v>500</v>
      </c>
      <c r="B143" s="455"/>
      <c r="C143" s="455"/>
      <c r="D143" s="455"/>
      <c r="E143" s="455"/>
      <c r="F143" s="455"/>
      <c r="G143" s="455"/>
      <c r="H143" s="455"/>
      <c r="I143" s="455"/>
      <c r="J143" s="455"/>
      <c r="K143" s="455"/>
      <c r="L143" s="455"/>
      <c r="M143" s="455"/>
      <c r="N143" s="455"/>
      <c r="O143" s="455"/>
      <c r="P143" s="455"/>
      <c r="Q143" s="455"/>
      <c r="R143" s="455"/>
      <c r="S143" s="455"/>
      <c r="T143" s="455"/>
      <c r="U143" s="455"/>
      <c r="V143" s="455"/>
      <c r="W143" s="455"/>
      <c r="X143" s="455"/>
      <c r="Y143" s="455"/>
      <c r="Z143" s="455"/>
    </row>
    <row r="144" spans="1:26" ht="13.15" customHeight="1">
      <c r="A144" s="455"/>
      <c r="B144" s="455"/>
      <c r="C144" s="455"/>
      <c r="D144" s="455"/>
      <c r="E144" s="455"/>
      <c r="F144" s="455"/>
      <c r="G144" s="455"/>
      <c r="H144" s="455"/>
      <c r="I144" s="455"/>
      <c r="J144" s="455"/>
      <c r="K144" s="455"/>
      <c r="L144" s="455"/>
      <c r="M144" s="455"/>
      <c r="N144" s="455"/>
      <c r="O144" s="455"/>
      <c r="P144" s="455"/>
      <c r="Q144" s="455"/>
      <c r="R144" s="455"/>
      <c r="S144" s="455"/>
      <c r="T144" s="455"/>
      <c r="U144" s="455"/>
      <c r="V144" s="455"/>
      <c r="W144" s="455"/>
      <c r="X144" s="455"/>
      <c r="Y144" s="455"/>
      <c r="Z144" s="455"/>
    </row>
    <row r="145" spans="1:1" ht="15">
      <c r="A145" s="210"/>
    </row>
    <row r="146" spans="1:1" ht="14.25">
      <c r="A146" s="226" t="s">
        <v>501</v>
      </c>
    </row>
    <row r="147" spans="1:1">
      <c r="A147" s="242" t="s">
        <v>502</v>
      </c>
    </row>
  </sheetData>
  <sheetProtection algorithmName="SHA-512" hashValue="21vghMdRt3M5xc5x5xWlwcIqAeXwTvXVQOw0gw4QhvGIjDkmMJpfIOiXplg4ZoKsP6d2r8Fqnr2mHl0755G2Ow==" saltValue="vzci/pZU8tWbnLrDYYDZKw==" spinCount="100000" sheet="1" objects="1" scenarios="1"/>
  <mergeCells count="8">
    <mergeCell ref="A17:Z18"/>
    <mergeCell ref="A143:Z144"/>
    <mergeCell ref="A22:Z23"/>
    <mergeCell ref="A43:Z44"/>
    <mergeCell ref="A87:Z88"/>
    <mergeCell ref="A105:Z106"/>
    <mergeCell ref="A110:Z111"/>
    <mergeCell ref="A116:Z117"/>
  </mergeCells>
  <hyperlinks>
    <hyperlink ref="A147" r:id="rId1" display="mailto:budoff@wcupa.edu" xr:uid="{00000000-0004-0000-0200-000000000000}"/>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L34"/>
  <sheetViews>
    <sheetView workbookViewId="0">
      <selection activeCell="J28" sqref="J28"/>
    </sheetView>
  </sheetViews>
  <sheetFormatPr defaultRowHeight="12.75"/>
  <cols>
    <col min="1" max="1" width="74.140625" bestFit="1" customWidth="1"/>
    <col min="2" max="5" width="11.42578125" bestFit="1" customWidth="1"/>
    <col min="6" max="6" width="17.85546875" hidden="1" customWidth="1"/>
    <col min="7" max="7" width="14.5703125" customWidth="1"/>
    <col min="9" max="9" width="0" hidden="1" customWidth="1"/>
    <col min="10" max="10" width="12" customWidth="1"/>
    <col min="11" max="11" width="11.5703125" customWidth="1"/>
    <col min="12" max="12" width="0" hidden="1" customWidth="1"/>
  </cols>
  <sheetData>
    <row r="6" spans="1:12" ht="13.5" thickBot="1"/>
    <row r="7" spans="1:12" ht="16.5" thickBot="1">
      <c r="A7" s="54"/>
      <c r="B7" s="460" t="s">
        <v>408</v>
      </c>
      <c r="C7" s="461"/>
      <c r="D7" s="460" t="s">
        <v>409</v>
      </c>
      <c r="E7" s="462"/>
      <c r="F7" s="461"/>
      <c r="G7" s="460" t="s">
        <v>410</v>
      </c>
      <c r="H7" s="462"/>
      <c r="I7" s="461"/>
      <c r="J7" s="460" t="s">
        <v>411</v>
      </c>
      <c r="K7" s="462"/>
      <c r="L7" s="463"/>
    </row>
    <row r="8" spans="1:12" ht="15.75">
      <c r="A8" s="55" t="s">
        <v>366</v>
      </c>
      <c r="B8" s="464" t="s">
        <v>368</v>
      </c>
      <c r="C8" s="465"/>
      <c r="D8" s="464" t="s">
        <v>368</v>
      </c>
      <c r="E8" s="465"/>
      <c r="F8" s="56" t="s">
        <v>367</v>
      </c>
      <c r="G8" s="464" t="s">
        <v>368</v>
      </c>
      <c r="H8" s="465"/>
      <c r="I8" s="56" t="s">
        <v>367</v>
      </c>
      <c r="J8" s="464" t="s">
        <v>368</v>
      </c>
      <c r="K8" s="465"/>
      <c r="L8" s="56" t="s">
        <v>367</v>
      </c>
    </row>
    <row r="9" spans="1:12" ht="15.75">
      <c r="A9" s="57" t="s">
        <v>369</v>
      </c>
      <c r="B9" s="82">
        <v>9.2899999999999996E-2</v>
      </c>
      <c r="C9" s="83"/>
      <c r="D9" s="82">
        <v>9.2899999999999996E-2</v>
      </c>
      <c r="E9" s="83"/>
      <c r="F9" s="58">
        <f>(+D9-B9)/B9</f>
        <v>0</v>
      </c>
      <c r="G9" s="82">
        <v>9.2899999999999996E-2</v>
      </c>
      <c r="H9" s="83"/>
      <c r="I9" s="58">
        <f>(+G9-D9)/D9</f>
        <v>0</v>
      </c>
      <c r="J9" s="82">
        <v>9.2899999999999996E-2</v>
      </c>
      <c r="K9" s="83"/>
      <c r="L9" s="58">
        <f>(+J9-G9)/G9</f>
        <v>0</v>
      </c>
    </row>
    <row r="10" spans="1:12" ht="15.75">
      <c r="A10" s="57" t="s">
        <v>370</v>
      </c>
      <c r="B10" s="82"/>
      <c r="C10" s="83"/>
      <c r="D10" s="82"/>
      <c r="E10" s="83"/>
      <c r="F10" s="58"/>
      <c r="G10" s="82"/>
      <c r="H10" s="83"/>
      <c r="I10" s="58"/>
      <c r="J10" s="82"/>
      <c r="K10" s="83"/>
      <c r="L10" s="58"/>
    </row>
    <row r="11" spans="1:12" ht="15.75">
      <c r="A11" s="60" t="s">
        <v>371</v>
      </c>
      <c r="B11" s="80">
        <v>0.29480000000000001</v>
      </c>
      <c r="C11" s="81"/>
      <c r="D11" s="80">
        <f>B11*(1+F11)</f>
        <v>0.30659200000000003</v>
      </c>
      <c r="E11" s="81"/>
      <c r="F11" s="58">
        <v>0.04</v>
      </c>
      <c r="G11" s="80">
        <f>34.9/33.22*D11</f>
        <v>0.32209695364238411</v>
      </c>
      <c r="H11" s="81"/>
      <c r="I11" s="58">
        <f>+G11/D11-1</f>
        <v>5.0571944611679687E-2</v>
      </c>
      <c r="J11" s="80">
        <f>0.3478/0.349*G11</f>
        <v>0.32098945695364239</v>
      </c>
      <c r="K11" s="81"/>
      <c r="L11" s="58">
        <f t="shared" ref="L11:L14" si="0">+J11/G11-1</f>
        <v>-3.4383954154727503E-3</v>
      </c>
    </row>
    <row r="12" spans="1:12" ht="15.75">
      <c r="A12" s="60" t="s">
        <v>372</v>
      </c>
      <c r="B12" s="80">
        <v>0.36840000000000001</v>
      </c>
      <c r="C12" s="81"/>
      <c r="D12" s="80">
        <f>B12*(1+F12)</f>
        <v>0.38313600000000003</v>
      </c>
      <c r="E12" s="81"/>
      <c r="F12" s="58">
        <v>0.04</v>
      </c>
      <c r="G12" s="80">
        <f>34.9/33.22*D12</f>
        <v>0.40251193257074053</v>
      </c>
      <c r="H12" s="81"/>
      <c r="I12" s="58">
        <f>+G12/D12-1</f>
        <v>5.0571944611679687E-2</v>
      </c>
      <c r="J12" s="80">
        <f t="shared" ref="J12:J14" si="1">0.3478/0.349*G12</f>
        <v>0.40112793738711622</v>
      </c>
      <c r="K12" s="81"/>
      <c r="L12" s="58">
        <f t="shared" si="0"/>
        <v>-3.4383954154727503E-3</v>
      </c>
    </row>
    <row r="13" spans="1:12" ht="15.75">
      <c r="A13" s="60" t="s">
        <v>373</v>
      </c>
      <c r="B13" s="80">
        <v>0.25469999999999998</v>
      </c>
      <c r="C13" s="81"/>
      <c r="D13" s="80">
        <f>B13*(1+F13)</f>
        <v>0.26488800000000001</v>
      </c>
      <c r="E13" s="81"/>
      <c r="F13" s="58">
        <v>0.04</v>
      </c>
      <c r="G13" s="80">
        <f>34.9/33.22*D13</f>
        <v>0.27828390126429864</v>
      </c>
      <c r="H13" s="81"/>
      <c r="I13" s="58">
        <f>+G13/D13-1</f>
        <v>5.0571944611679687E-2</v>
      </c>
      <c r="J13" s="80">
        <f t="shared" si="1"/>
        <v>0.27732705117399159</v>
      </c>
      <c r="K13" s="81"/>
      <c r="L13" s="58">
        <f t="shared" si="0"/>
        <v>-3.4383954154727503E-3</v>
      </c>
    </row>
    <row r="14" spans="1:12" ht="15.75">
      <c r="A14" s="60" t="s">
        <v>374</v>
      </c>
      <c r="B14" s="80">
        <v>0.24845240000000002</v>
      </c>
      <c r="C14" s="81"/>
      <c r="D14" s="80">
        <f>B14*(1+F14)</f>
        <v>0.25839049600000003</v>
      </c>
      <c r="E14" s="81"/>
      <c r="F14" s="58">
        <v>0.04</v>
      </c>
      <c r="G14" s="80">
        <f>34.9/33.22*D14</f>
        <v>0.27145780585189649</v>
      </c>
      <c r="H14" s="81"/>
      <c r="I14" s="58">
        <f>+G14/D14-1</f>
        <v>5.0571944611679687E-2</v>
      </c>
      <c r="J14" s="80">
        <f t="shared" si="1"/>
        <v>0.27052442657676107</v>
      </c>
      <c r="K14" s="81"/>
      <c r="L14" s="58">
        <f t="shared" si="0"/>
        <v>-3.4383954154726393E-3</v>
      </c>
    </row>
    <row r="15" spans="1:12" ht="15.75">
      <c r="A15" s="61" t="s">
        <v>375</v>
      </c>
      <c r="B15" s="78" t="s">
        <v>376</v>
      </c>
      <c r="C15" s="79"/>
      <c r="D15" s="78" t="s">
        <v>377</v>
      </c>
      <c r="E15" s="79"/>
      <c r="F15" s="59" t="s">
        <v>378</v>
      </c>
      <c r="G15" s="78" t="s">
        <v>379</v>
      </c>
      <c r="H15" s="79"/>
      <c r="I15" s="59" t="s">
        <v>380</v>
      </c>
      <c r="J15" s="78" t="s">
        <v>381</v>
      </c>
      <c r="K15" s="79"/>
      <c r="L15" s="63" t="s">
        <v>382</v>
      </c>
    </row>
    <row r="16" spans="1:12" ht="15.75">
      <c r="A16" s="64" t="s">
        <v>383</v>
      </c>
      <c r="B16" s="78" t="s">
        <v>384</v>
      </c>
      <c r="C16" s="79"/>
      <c r="D16" s="78" t="s">
        <v>385</v>
      </c>
      <c r="E16" s="79"/>
      <c r="F16" s="59" t="s">
        <v>378</v>
      </c>
      <c r="G16" s="78" t="s">
        <v>386</v>
      </c>
      <c r="H16" s="79"/>
      <c r="I16" s="59" t="s">
        <v>387</v>
      </c>
      <c r="J16" s="78" t="s">
        <v>388</v>
      </c>
      <c r="K16" s="79"/>
      <c r="L16" s="63" t="s">
        <v>389</v>
      </c>
    </row>
    <row r="17" spans="1:12" ht="15.75">
      <c r="A17" s="65" t="s">
        <v>390</v>
      </c>
      <c r="B17" s="74" t="s">
        <v>391</v>
      </c>
      <c r="C17" s="75"/>
      <c r="D17" s="74" t="s">
        <v>392</v>
      </c>
      <c r="E17" s="75"/>
      <c r="F17" s="59" t="s">
        <v>393</v>
      </c>
      <c r="G17" s="74" t="s">
        <v>394</v>
      </c>
      <c r="H17" s="75"/>
      <c r="I17" s="59" t="s">
        <v>395</v>
      </c>
      <c r="J17" s="74" t="s">
        <v>396</v>
      </c>
      <c r="K17" s="75"/>
      <c r="L17" s="63" t="s">
        <v>397</v>
      </c>
    </row>
    <row r="18" spans="1:12" ht="15" customHeight="1">
      <c r="A18" s="70" t="s">
        <v>398</v>
      </c>
      <c r="B18" s="76"/>
      <c r="C18" s="77"/>
      <c r="D18" s="76"/>
      <c r="E18" s="77"/>
      <c r="F18" s="62"/>
      <c r="G18" s="76"/>
      <c r="H18" s="77"/>
      <c r="I18" s="62"/>
      <c r="J18" s="76" t="s">
        <v>399</v>
      </c>
      <c r="K18" s="77"/>
      <c r="L18" s="62"/>
    </row>
    <row r="19" spans="1:12" ht="15.75">
      <c r="A19" s="66" t="s">
        <v>400</v>
      </c>
      <c r="B19" s="72" t="s">
        <v>401</v>
      </c>
      <c r="C19" s="73"/>
      <c r="D19" s="72" t="s">
        <v>403</v>
      </c>
      <c r="E19" s="73"/>
      <c r="F19" s="67" t="s">
        <v>404</v>
      </c>
      <c r="G19" s="72" t="s">
        <v>405</v>
      </c>
      <c r="H19" s="73"/>
      <c r="I19" s="67" t="s">
        <v>406</v>
      </c>
      <c r="J19" s="72" t="s">
        <v>407</v>
      </c>
      <c r="K19" s="73"/>
      <c r="L19" s="67" t="s">
        <v>402</v>
      </c>
    </row>
    <row r="24" spans="1:12" ht="13.5" thickBot="1"/>
    <row r="25" spans="1:12" ht="16.5" thickBot="1">
      <c r="A25" s="55" t="s">
        <v>366</v>
      </c>
      <c r="B25" s="68" t="s">
        <v>1176</v>
      </c>
      <c r="C25" s="69" t="s">
        <v>1177</v>
      </c>
      <c r="D25" s="69" t="s">
        <v>1178</v>
      </c>
      <c r="E25" s="69" t="s">
        <v>1179</v>
      </c>
      <c r="F25" s="71"/>
    </row>
    <row r="26" spans="1:12" ht="14.25">
      <c r="A26" s="247" t="s">
        <v>1168</v>
      </c>
      <c r="B26" s="248">
        <v>9.2899999999999996E-2</v>
      </c>
      <c r="C26" s="249">
        <v>9.2899999999999996E-2</v>
      </c>
      <c r="D26" s="249">
        <v>9.2899999999999996E-2</v>
      </c>
      <c r="E26" s="249"/>
    </row>
    <row r="27" spans="1:12" ht="14.25">
      <c r="A27" s="247" t="s">
        <v>412</v>
      </c>
      <c r="B27" s="248">
        <v>0.16950000000000001</v>
      </c>
      <c r="C27" s="249">
        <v>0.33090000000000003</v>
      </c>
      <c r="D27" s="249">
        <v>0.32829999999999998</v>
      </c>
      <c r="E27" s="249"/>
    </row>
    <row r="28" spans="1:12" ht="14.25">
      <c r="A28" s="247" t="s">
        <v>1169</v>
      </c>
      <c r="B28" s="248">
        <v>0.31740000000000002</v>
      </c>
      <c r="C28" s="249">
        <v>0.42170000000000002</v>
      </c>
      <c r="D28" s="249">
        <v>0.41839999999999999</v>
      </c>
      <c r="E28" s="249"/>
    </row>
    <row r="29" spans="1:12" ht="14.25">
      <c r="A29" s="247" t="s">
        <v>1170</v>
      </c>
      <c r="B29" s="248">
        <v>0.40329999999999999</v>
      </c>
      <c r="C29" s="249">
        <v>0.2833</v>
      </c>
      <c r="D29" s="249">
        <v>0.28110000000000002</v>
      </c>
      <c r="E29" s="250"/>
    </row>
    <row r="30" spans="1:12" ht="14.25">
      <c r="A30" s="247" t="s">
        <v>1171</v>
      </c>
      <c r="B30" s="248">
        <v>0.27089999999999997</v>
      </c>
      <c r="C30" s="249">
        <v>0.2833</v>
      </c>
      <c r="D30" s="249">
        <v>0.28110000000000002</v>
      </c>
      <c r="E30" s="250"/>
    </row>
    <row r="31" spans="1:12" ht="14.25">
      <c r="A31" s="247" t="s">
        <v>1172</v>
      </c>
      <c r="B31" s="248">
        <v>0.27089999999999997</v>
      </c>
      <c r="C31" s="249">
        <v>0.20169999999999999</v>
      </c>
      <c r="D31" s="249">
        <v>0.2001</v>
      </c>
      <c r="E31" s="250"/>
    </row>
    <row r="32" spans="1:12" ht="14.25">
      <c r="A32" s="247" t="s">
        <v>1173</v>
      </c>
      <c r="B32" s="248">
        <v>0.19089999999999999</v>
      </c>
      <c r="C32" s="249">
        <v>0.20169999999999999</v>
      </c>
      <c r="D32" s="249">
        <v>0.2001</v>
      </c>
      <c r="E32" s="250"/>
    </row>
    <row r="33" spans="1:5" ht="14.25">
      <c r="A33" s="247" t="s">
        <v>1174</v>
      </c>
      <c r="B33" s="248">
        <v>0.19089999999999999</v>
      </c>
      <c r="C33" s="249">
        <v>0.20119999999999999</v>
      </c>
      <c r="D33" s="249">
        <v>0.1996</v>
      </c>
      <c r="E33" s="250"/>
    </row>
    <row r="34" spans="1:5" ht="14.25">
      <c r="A34" s="247" t="s">
        <v>1175</v>
      </c>
      <c r="B34" s="248">
        <v>0.19040000000000001</v>
      </c>
      <c r="C34" s="249">
        <v>0.17799999999999999</v>
      </c>
      <c r="D34" s="249">
        <v>0.18129999999999999</v>
      </c>
      <c r="E34" s="250"/>
    </row>
  </sheetData>
  <mergeCells count="8">
    <mergeCell ref="B7:C7"/>
    <mergeCell ref="D7:F7"/>
    <mergeCell ref="G7:I7"/>
    <mergeCell ref="J7:L7"/>
    <mergeCell ref="B8:C8"/>
    <mergeCell ref="D8:E8"/>
    <mergeCell ref="G8:H8"/>
    <mergeCell ref="J8:K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workbookViewId="0">
      <selection activeCell="H10" sqref="H10:H13"/>
    </sheetView>
  </sheetViews>
  <sheetFormatPr defaultColWidth="9.140625" defaultRowHeight="15"/>
  <cols>
    <col min="1" max="1" width="5.5703125" style="6" bestFit="1" customWidth="1"/>
    <col min="2" max="2" width="12.140625" style="6" customWidth="1"/>
    <col min="3" max="3" width="11.5703125" style="6" customWidth="1"/>
    <col min="4" max="4" width="13.28515625" style="6" customWidth="1"/>
    <col min="5" max="5" width="15" style="6" customWidth="1"/>
    <col min="6" max="6" width="13.85546875" style="6" customWidth="1"/>
    <col min="7" max="7" width="9.140625" style="6"/>
    <col min="8" max="8" width="3.7109375" style="6" bestFit="1" customWidth="1"/>
    <col min="9" max="11" width="10.140625" style="6" bestFit="1" customWidth="1"/>
    <col min="12" max="12" width="13.28515625" style="6" customWidth="1"/>
    <col min="13" max="13" width="13.7109375" style="6" customWidth="1"/>
    <col min="14" max="16384" width="9.140625" style="6"/>
  </cols>
  <sheetData>
    <row r="1" spans="1:13" ht="15.75" thickBot="1">
      <c r="A1" s="466" t="s">
        <v>278</v>
      </c>
      <c r="B1" s="467"/>
      <c r="C1" s="467"/>
      <c r="D1" s="467"/>
      <c r="E1" s="467"/>
      <c r="F1" s="467"/>
      <c r="H1" s="466" t="s">
        <v>278</v>
      </c>
      <c r="I1" s="467"/>
      <c r="J1" s="467"/>
      <c r="K1" s="467"/>
      <c r="L1" s="467"/>
      <c r="M1" s="467"/>
    </row>
    <row r="2" spans="1:13" ht="15.75" thickBot="1">
      <c r="A2" s="466" t="s">
        <v>279</v>
      </c>
      <c r="B2" s="467"/>
      <c r="C2" s="467"/>
      <c r="D2" s="467"/>
      <c r="E2" s="467"/>
      <c r="F2" s="467"/>
      <c r="H2" s="466" t="s">
        <v>284</v>
      </c>
      <c r="I2" s="467"/>
      <c r="J2" s="467"/>
      <c r="K2" s="467"/>
      <c r="L2" s="467"/>
      <c r="M2" s="467"/>
    </row>
    <row r="3" spans="1:13" ht="15.75" thickBot="1">
      <c r="A3" s="7"/>
      <c r="B3" s="8"/>
      <c r="C3" s="8"/>
      <c r="D3" s="9"/>
      <c r="E3" s="468" t="s">
        <v>280</v>
      </c>
      <c r="F3" s="468" t="s">
        <v>281</v>
      </c>
      <c r="H3" s="7"/>
      <c r="I3" s="8"/>
      <c r="J3" s="8"/>
      <c r="K3" s="9"/>
      <c r="L3" s="468" t="s">
        <v>280</v>
      </c>
      <c r="M3" s="468" t="s">
        <v>281</v>
      </c>
    </row>
    <row r="4" spans="1:13" ht="15.75" thickBot="1">
      <c r="A4" s="10"/>
      <c r="B4" s="11"/>
      <c r="C4" s="11"/>
      <c r="D4" s="12"/>
      <c r="E4" s="468"/>
      <c r="F4" s="468"/>
      <c r="H4" s="10"/>
      <c r="I4" s="11"/>
      <c r="J4" s="11"/>
      <c r="K4" s="12"/>
      <c r="L4" s="468"/>
      <c r="M4" s="468"/>
    </row>
    <row r="5" spans="1:13" ht="15.75" thickBot="1">
      <c r="A5" s="13" t="s">
        <v>282</v>
      </c>
      <c r="B5" s="13" t="s">
        <v>193</v>
      </c>
      <c r="C5" s="13" t="s">
        <v>194</v>
      </c>
      <c r="D5" s="13" t="s">
        <v>283</v>
      </c>
      <c r="E5" s="468"/>
      <c r="F5" s="468"/>
      <c r="H5" s="13" t="s">
        <v>282</v>
      </c>
      <c r="I5" s="13" t="s">
        <v>193</v>
      </c>
      <c r="J5" s="13" t="s">
        <v>194</v>
      </c>
      <c r="K5" s="13" t="s">
        <v>283</v>
      </c>
      <c r="L5" s="468"/>
      <c r="M5" s="468"/>
    </row>
    <row r="6" spans="1:13" ht="15.75" thickBot="1">
      <c r="A6" s="13">
        <v>1</v>
      </c>
      <c r="B6" s="14">
        <v>43806</v>
      </c>
      <c r="C6" s="14">
        <v>43819</v>
      </c>
      <c r="D6" s="14">
        <v>43833</v>
      </c>
      <c r="E6" s="14">
        <v>43822</v>
      </c>
      <c r="F6" s="14">
        <v>43825</v>
      </c>
      <c r="H6" s="13">
        <v>1</v>
      </c>
      <c r="I6" s="14">
        <v>44184</v>
      </c>
      <c r="J6" s="14">
        <v>44197</v>
      </c>
      <c r="K6" s="14">
        <v>44211</v>
      </c>
      <c r="L6" s="14">
        <v>44200</v>
      </c>
      <c r="M6" s="14">
        <v>44203</v>
      </c>
    </row>
    <row r="7" spans="1:13" ht="15.75" thickBot="1">
      <c r="A7" s="13">
        <v>2</v>
      </c>
      <c r="B7" s="14">
        <v>43820</v>
      </c>
      <c r="C7" s="14">
        <v>43833</v>
      </c>
      <c r="D7" s="14">
        <v>43847</v>
      </c>
      <c r="E7" s="14">
        <v>43836</v>
      </c>
      <c r="F7" s="14">
        <v>43839</v>
      </c>
      <c r="H7" s="13">
        <v>2</v>
      </c>
      <c r="I7" s="14">
        <f>I6+14</f>
        <v>44198</v>
      </c>
      <c r="J7" s="14">
        <f t="shared" ref="J7:M7" si="0">J6+14</f>
        <v>44211</v>
      </c>
      <c r="K7" s="14">
        <f t="shared" si="0"/>
        <v>44225</v>
      </c>
      <c r="L7" s="14">
        <f t="shared" si="0"/>
        <v>44214</v>
      </c>
      <c r="M7" s="14">
        <f t="shared" si="0"/>
        <v>44217</v>
      </c>
    </row>
    <row r="8" spans="1:13" ht="15.75" thickBot="1">
      <c r="A8" s="13">
        <v>3</v>
      </c>
      <c r="B8" s="14">
        <v>43834</v>
      </c>
      <c r="C8" s="14">
        <v>43847</v>
      </c>
      <c r="D8" s="14">
        <v>43861</v>
      </c>
      <c r="E8" s="14">
        <v>43850</v>
      </c>
      <c r="F8" s="14">
        <v>43853</v>
      </c>
      <c r="H8" s="13">
        <v>3</v>
      </c>
      <c r="I8" s="14">
        <f t="shared" ref="I8:I32" si="1">I7+14</f>
        <v>44212</v>
      </c>
      <c r="J8" s="14">
        <f t="shared" ref="J8:J32" si="2">J7+14</f>
        <v>44225</v>
      </c>
      <c r="K8" s="14">
        <f t="shared" ref="K8:K32" si="3">K7+14</f>
        <v>44239</v>
      </c>
      <c r="L8" s="14">
        <f t="shared" ref="L8:L32" si="4">L7+14</f>
        <v>44228</v>
      </c>
      <c r="M8" s="14">
        <f t="shared" ref="M8:M32" si="5">M7+14</f>
        <v>44231</v>
      </c>
    </row>
    <row r="9" spans="1:13" ht="15.75" thickBot="1">
      <c r="A9" s="13">
        <v>4</v>
      </c>
      <c r="B9" s="14">
        <v>43848</v>
      </c>
      <c r="C9" s="14">
        <v>43861</v>
      </c>
      <c r="D9" s="14">
        <v>43875</v>
      </c>
      <c r="E9" s="14">
        <v>43864</v>
      </c>
      <c r="F9" s="14">
        <v>43867</v>
      </c>
      <c r="H9" s="13">
        <v>4</v>
      </c>
      <c r="I9" s="14">
        <f t="shared" si="1"/>
        <v>44226</v>
      </c>
      <c r="J9" s="14">
        <f t="shared" si="2"/>
        <v>44239</v>
      </c>
      <c r="K9" s="14">
        <f t="shared" si="3"/>
        <v>44253</v>
      </c>
      <c r="L9" s="14">
        <f t="shared" si="4"/>
        <v>44242</v>
      </c>
      <c r="M9" s="14">
        <f t="shared" si="5"/>
        <v>44245</v>
      </c>
    </row>
    <row r="10" spans="1:13" ht="15.75" thickBot="1">
      <c r="A10" s="13">
        <v>5</v>
      </c>
      <c r="B10" s="14">
        <v>43862</v>
      </c>
      <c r="C10" s="14">
        <v>43875</v>
      </c>
      <c r="D10" s="14">
        <v>43889</v>
      </c>
      <c r="E10" s="14">
        <v>43878</v>
      </c>
      <c r="F10" s="14">
        <v>43881</v>
      </c>
      <c r="H10" s="13">
        <v>5</v>
      </c>
      <c r="I10" s="14">
        <f t="shared" si="1"/>
        <v>44240</v>
      </c>
      <c r="J10" s="14">
        <f t="shared" si="2"/>
        <v>44253</v>
      </c>
      <c r="K10" s="14">
        <f t="shared" si="3"/>
        <v>44267</v>
      </c>
      <c r="L10" s="14">
        <f t="shared" si="4"/>
        <v>44256</v>
      </c>
      <c r="M10" s="14">
        <f t="shared" si="5"/>
        <v>44259</v>
      </c>
    </row>
    <row r="11" spans="1:13" ht="15.75" thickBot="1">
      <c r="A11" s="13">
        <v>6</v>
      </c>
      <c r="B11" s="14">
        <v>43876</v>
      </c>
      <c r="C11" s="14">
        <v>43889</v>
      </c>
      <c r="D11" s="14">
        <v>43903</v>
      </c>
      <c r="E11" s="14">
        <v>43892</v>
      </c>
      <c r="F11" s="14">
        <v>43895</v>
      </c>
      <c r="H11" s="13">
        <v>6</v>
      </c>
      <c r="I11" s="14">
        <f t="shared" si="1"/>
        <v>44254</v>
      </c>
      <c r="J11" s="14">
        <f t="shared" si="2"/>
        <v>44267</v>
      </c>
      <c r="K11" s="14">
        <f t="shared" si="3"/>
        <v>44281</v>
      </c>
      <c r="L11" s="14">
        <f t="shared" si="4"/>
        <v>44270</v>
      </c>
      <c r="M11" s="14">
        <f t="shared" si="5"/>
        <v>44273</v>
      </c>
    </row>
    <row r="12" spans="1:13" ht="15.75" thickBot="1">
      <c r="A12" s="13">
        <v>7</v>
      </c>
      <c r="B12" s="14">
        <v>43890</v>
      </c>
      <c r="C12" s="14">
        <v>43903</v>
      </c>
      <c r="D12" s="14">
        <v>43917</v>
      </c>
      <c r="E12" s="14">
        <v>43906</v>
      </c>
      <c r="F12" s="14">
        <v>43909</v>
      </c>
      <c r="H12" s="13">
        <v>7</v>
      </c>
      <c r="I12" s="14">
        <f t="shared" si="1"/>
        <v>44268</v>
      </c>
      <c r="J12" s="14">
        <f t="shared" si="2"/>
        <v>44281</v>
      </c>
      <c r="K12" s="14">
        <f t="shared" si="3"/>
        <v>44295</v>
      </c>
      <c r="L12" s="14">
        <f t="shared" si="4"/>
        <v>44284</v>
      </c>
      <c r="M12" s="14">
        <f t="shared" si="5"/>
        <v>44287</v>
      </c>
    </row>
    <row r="13" spans="1:13" ht="15.75" thickBot="1">
      <c r="A13" s="13">
        <v>8</v>
      </c>
      <c r="B13" s="14">
        <v>43904</v>
      </c>
      <c r="C13" s="14">
        <v>43917</v>
      </c>
      <c r="D13" s="14">
        <v>43931</v>
      </c>
      <c r="E13" s="14">
        <v>43920</v>
      </c>
      <c r="F13" s="14">
        <v>43923</v>
      </c>
      <c r="H13" s="13">
        <v>8</v>
      </c>
      <c r="I13" s="14">
        <f t="shared" si="1"/>
        <v>44282</v>
      </c>
      <c r="J13" s="14">
        <f t="shared" si="2"/>
        <v>44295</v>
      </c>
      <c r="K13" s="14">
        <f t="shared" si="3"/>
        <v>44309</v>
      </c>
      <c r="L13" s="14">
        <f t="shared" si="4"/>
        <v>44298</v>
      </c>
      <c r="M13" s="14">
        <f t="shared" si="5"/>
        <v>44301</v>
      </c>
    </row>
    <row r="14" spans="1:13" ht="15.75" thickBot="1">
      <c r="A14" s="13">
        <v>9</v>
      </c>
      <c r="B14" s="14">
        <v>43918</v>
      </c>
      <c r="C14" s="14">
        <v>43931</v>
      </c>
      <c r="D14" s="14">
        <v>43945</v>
      </c>
      <c r="E14" s="14">
        <v>43934</v>
      </c>
      <c r="F14" s="14">
        <v>43937</v>
      </c>
      <c r="H14" s="13">
        <v>9</v>
      </c>
      <c r="I14" s="14">
        <f t="shared" si="1"/>
        <v>44296</v>
      </c>
      <c r="J14" s="14">
        <f t="shared" si="2"/>
        <v>44309</v>
      </c>
      <c r="K14" s="14">
        <f t="shared" si="3"/>
        <v>44323</v>
      </c>
      <c r="L14" s="14">
        <f t="shared" si="4"/>
        <v>44312</v>
      </c>
      <c r="M14" s="14">
        <f t="shared" si="5"/>
        <v>44315</v>
      </c>
    </row>
    <row r="15" spans="1:13" ht="15.75" thickBot="1">
      <c r="A15" s="13">
        <v>10</v>
      </c>
      <c r="B15" s="14">
        <v>43932</v>
      </c>
      <c r="C15" s="14">
        <v>43945</v>
      </c>
      <c r="D15" s="14">
        <v>43959</v>
      </c>
      <c r="E15" s="14">
        <v>43948</v>
      </c>
      <c r="F15" s="14">
        <v>43951</v>
      </c>
      <c r="H15" s="13">
        <v>10</v>
      </c>
      <c r="I15" s="14">
        <f t="shared" si="1"/>
        <v>44310</v>
      </c>
      <c r="J15" s="14">
        <f t="shared" si="2"/>
        <v>44323</v>
      </c>
      <c r="K15" s="14">
        <f t="shared" si="3"/>
        <v>44337</v>
      </c>
      <c r="L15" s="14">
        <f t="shared" si="4"/>
        <v>44326</v>
      </c>
      <c r="M15" s="14">
        <f t="shared" si="5"/>
        <v>44329</v>
      </c>
    </row>
    <row r="16" spans="1:13" ht="15.75" thickBot="1">
      <c r="A16" s="13">
        <v>11</v>
      </c>
      <c r="B16" s="14">
        <v>43946</v>
      </c>
      <c r="C16" s="14">
        <v>43959</v>
      </c>
      <c r="D16" s="14">
        <v>43973</v>
      </c>
      <c r="E16" s="14">
        <v>43962</v>
      </c>
      <c r="F16" s="14">
        <v>43965</v>
      </c>
      <c r="H16" s="13">
        <v>11</v>
      </c>
      <c r="I16" s="14">
        <f t="shared" si="1"/>
        <v>44324</v>
      </c>
      <c r="J16" s="14">
        <f t="shared" si="2"/>
        <v>44337</v>
      </c>
      <c r="K16" s="14">
        <f t="shared" si="3"/>
        <v>44351</v>
      </c>
      <c r="L16" s="14">
        <f t="shared" si="4"/>
        <v>44340</v>
      </c>
      <c r="M16" s="14">
        <f t="shared" si="5"/>
        <v>44343</v>
      </c>
    </row>
    <row r="17" spans="1:13" ht="15.75" thickBot="1">
      <c r="A17" s="13">
        <v>12</v>
      </c>
      <c r="B17" s="14">
        <v>43960</v>
      </c>
      <c r="C17" s="14">
        <v>43973</v>
      </c>
      <c r="D17" s="14">
        <v>43987</v>
      </c>
      <c r="E17" s="14">
        <v>43976</v>
      </c>
      <c r="F17" s="14">
        <v>43979</v>
      </c>
      <c r="H17" s="13">
        <v>12</v>
      </c>
      <c r="I17" s="14">
        <f t="shared" si="1"/>
        <v>44338</v>
      </c>
      <c r="J17" s="14">
        <f t="shared" si="2"/>
        <v>44351</v>
      </c>
      <c r="K17" s="14">
        <f t="shared" si="3"/>
        <v>44365</v>
      </c>
      <c r="L17" s="14">
        <f t="shared" si="4"/>
        <v>44354</v>
      </c>
      <c r="M17" s="14">
        <f t="shared" si="5"/>
        <v>44357</v>
      </c>
    </row>
    <row r="18" spans="1:13" ht="15.75" thickBot="1">
      <c r="A18" s="13">
        <v>13</v>
      </c>
      <c r="B18" s="14">
        <v>43974</v>
      </c>
      <c r="C18" s="14">
        <v>43987</v>
      </c>
      <c r="D18" s="14">
        <v>44001</v>
      </c>
      <c r="E18" s="14">
        <v>43990</v>
      </c>
      <c r="F18" s="14">
        <v>43993</v>
      </c>
      <c r="H18" s="13">
        <v>13</v>
      </c>
      <c r="I18" s="14">
        <f t="shared" si="1"/>
        <v>44352</v>
      </c>
      <c r="J18" s="14">
        <f t="shared" si="2"/>
        <v>44365</v>
      </c>
      <c r="K18" s="14">
        <f t="shared" si="3"/>
        <v>44379</v>
      </c>
      <c r="L18" s="14">
        <f t="shared" si="4"/>
        <v>44368</v>
      </c>
      <c r="M18" s="14">
        <f t="shared" si="5"/>
        <v>44371</v>
      </c>
    </row>
    <row r="19" spans="1:13" ht="15.75" thickBot="1">
      <c r="A19" s="13">
        <v>14</v>
      </c>
      <c r="B19" s="14">
        <v>43988</v>
      </c>
      <c r="C19" s="14">
        <v>44001</v>
      </c>
      <c r="D19" s="14">
        <v>44014</v>
      </c>
      <c r="E19" s="14">
        <v>44004</v>
      </c>
      <c r="F19" s="14">
        <v>44006</v>
      </c>
      <c r="H19" s="13">
        <v>14</v>
      </c>
      <c r="I19" s="14">
        <f t="shared" si="1"/>
        <v>44366</v>
      </c>
      <c r="J19" s="14">
        <f t="shared" si="2"/>
        <v>44379</v>
      </c>
      <c r="K19" s="14">
        <f t="shared" si="3"/>
        <v>44393</v>
      </c>
      <c r="L19" s="14">
        <f t="shared" si="4"/>
        <v>44382</v>
      </c>
      <c r="M19" s="14">
        <f t="shared" si="5"/>
        <v>44385</v>
      </c>
    </row>
    <row r="20" spans="1:13" ht="15.75" thickBot="1">
      <c r="A20" s="13">
        <v>15</v>
      </c>
      <c r="B20" s="14">
        <v>44002</v>
      </c>
      <c r="C20" s="14">
        <v>44015</v>
      </c>
      <c r="D20" s="14">
        <v>44029</v>
      </c>
      <c r="E20" s="14">
        <v>44018</v>
      </c>
      <c r="F20" s="14">
        <v>44021</v>
      </c>
      <c r="H20" s="13">
        <v>15</v>
      </c>
      <c r="I20" s="14">
        <f t="shared" si="1"/>
        <v>44380</v>
      </c>
      <c r="J20" s="14">
        <f t="shared" si="2"/>
        <v>44393</v>
      </c>
      <c r="K20" s="14">
        <f t="shared" si="3"/>
        <v>44407</v>
      </c>
      <c r="L20" s="14">
        <f t="shared" si="4"/>
        <v>44396</v>
      </c>
      <c r="M20" s="14">
        <f t="shared" si="5"/>
        <v>44399</v>
      </c>
    </row>
    <row r="21" spans="1:13" ht="15.75" thickBot="1">
      <c r="A21" s="13">
        <v>16</v>
      </c>
      <c r="B21" s="14">
        <v>44016</v>
      </c>
      <c r="C21" s="14">
        <v>44029</v>
      </c>
      <c r="D21" s="14">
        <v>44043</v>
      </c>
      <c r="E21" s="14">
        <v>44032</v>
      </c>
      <c r="F21" s="14">
        <v>44035</v>
      </c>
      <c r="H21" s="13">
        <v>16</v>
      </c>
      <c r="I21" s="14">
        <f t="shared" si="1"/>
        <v>44394</v>
      </c>
      <c r="J21" s="14">
        <f t="shared" si="2"/>
        <v>44407</v>
      </c>
      <c r="K21" s="14">
        <f t="shared" si="3"/>
        <v>44421</v>
      </c>
      <c r="L21" s="14">
        <f t="shared" si="4"/>
        <v>44410</v>
      </c>
      <c r="M21" s="14">
        <f t="shared" si="5"/>
        <v>44413</v>
      </c>
    </row>
    <row r="22" spans="1:13" ht="15.75" thickBot="1">
      <c r="A22" s="13">
        <v>17</v>
      </c>
      <c r="B22" s="14">
        <v>44030</v>
      </c>
      <c r="C22" s="14">
        <v>44043</v>
      </c>
      <c r="D22" s="14">
        <v>44057</v>
      </c>
      <c r="E22" s="14">
        <v>44046</v>
      </c>
      <c r="F22" s="14">
        <v>44049</v>
      </c>
      <c r="H22" s="13">
        <v>17</v>
      </c>
      <c r="I22" s="14">
        <f t="shared" si="1"/>
        <v>44408</v>
      </c>
      <c r="J22" s="14">
        <f t="shared" si="2"/>
        <v>44421</v>
      </c>
      <c r="K22" s="14">
        <f t="shared" si="3"/>
        <v>44435</v>
      </c>
      <c r="L22" s="14">
        <f t="shared" si="4"/>
        <v>44424</v>
      </c>
      <c r="M22" s="14">
        <f t="shared" si="5"/>
        <v>44427</v>
      </c>
    </row>
    <row r="23" spans="1:13" ht="15.75" thickBot="1">
      <c r="A23" s="13">
        <v>18</v>
      </c>
      <c r="B23" s="14">
        <v>44044</v>
      </c>
      <c r="C23" s="14">
        <v>44057</v>
      </c>
      <c r="D23" s="14">
        <v>44071</v>
      </c>
      <c r="E23" s="14">
        <v>44060</v>
      </c>
      <c r="F23" s="14">
        <v>44063</v>
      </c>
      <c r="H23" s="13">
        <v>18</v>
      </c>
      <c r="I23" s="14">
        <f t="shared" si="1"/>
        <v>44422</v>
      </c>
      <c r="J23" s="14">
        <f t="shared" si="2"/>
        <v>44435</v>
      </c>
      <c r="K23" s="14">
        <f t="shared" si="3"/>
        <v>44449</v>
      </c>
      <c r="L23" s="14">
        <f t="shared" si="4"/>
        <v>44438</v>
      </c>
      <c r="M23" s="14">
        <f t="shared" si="5"/>
        <v>44441</v>
      </c>
    </row>
    <row r="24" spans="1:13" ht="15.75" thickBot="1">
      <c r="A24" s="13">
        <v>19</v>
      </c>
      <c r="B24" s="14">
        <v>44058</v>
      </c>
      <c r="C24" s="14">
        <v>44071</v>
      </c>
      <c r="D24" s="14">
        <v>44085</v>
      </c>
      <c r="E24" s="14">
        <v>44074</v>
      </c>
      <c r="F24" s="14">
        <v>44077</v>
      </c>
      <c r="H24" s="13">
        <v>19</v>
      </c>
      <c r="I24" s="14">
        <f t="shared" si="1"/>
        <v>44436</v>
      </c>
      <c r="J24" s="14">
        <f t="shared" si="2"/>
        <v>44449</v>
      </c>
      <c r="K24" s="14">
        <f t="shared" si="3"/>
        <v>44463</v>
      </c>
      <c r="L24" s="14">
        <f t="shared" si="4"/>
        <v>44452</v>
      </c>
      <c r="M24" s="14">
        <f t="shared" si="5"/>
        <v>44455</v>
      </c>
    </row>
    <row r="25" spans="1:13" ht="15.75" thickBot="1">
      <c r="A25" s="13">
        <v>20</v>
      </c>
      <c r="B25" s="14">
        <v>44072</v>
      </c>
      <c r="C25" s="14">
        <v>44085</v>
      </c>
      <c r="D25" s="14">
        <v>44099</v>
      </c>
      <c r="E25" s="14">
        <v>44088</v>
      </c>
      <c r="F25" s="14">
        <v>44091</v>
      </c>
      <c r="H25" s="13">
        <v>20</v>
      </c>
      <c r="I25" s="14">
        <f t="shared" si="1"/>
        <v>44450</v>
      </c>
      <c r="J25" s="14">
        <f t="shared" si="2"/>
        <v>44463</v>
      </c>
      <c r="K25" s="14">
        <f t="shared" si="3"/>
        <v>44477</v>
      </c>
      <c r="L25" s="14">
        <f t="shared" si="4"/>
        <v>44466</v>
      </c>
      <c r="M25" s="14">
        <f t="shared" si="5"/>
        <v>44469</v>
      </c>
    </row>
    <row r="26" spans="1:13" ht="15.75" thickBot="1">
      <c r="A26" s="13">
        <v>21</v>
      </c>
      <c r="B26" s="14">
        <v>44086</v>
      </c>
      <c r="C26" s="14">
        <v>44099</v>
      </c>
      <c r="D26" s="14">
        <v>44113</v>
      </c>
      <c r="E26" s="14">
        <v>44102</v>
      </c>
      <c r="F26" s="14">
        <v>44105</v>
      </c>
      <c r="H26" s="13">
        <v>21</v>
      </c>
      <c r="I26" s="14">
        <f t="shared" si="1"/>
        <v>44464</v>
      </c>
      <c r="J26" s="14">
        <f t="shared" si="2"/>
        <v>44477</v>
      </c>
      <c r="K26" s="14">
        <f t="shared" si="3"/>
        <v>44491</v>
      </c>
      <c r="L26" s="14">
        <f t="shared" si="4"/>
        <v>44480</v>
      </c>
      <c r="M26" s="14">
        <f t="shared" si="5"/>
        <v>44483</v>
      </c>
    </row>
    <row r="27" spans="1:13" ht="15.75" thickBot="1">
      <c r="A27" s="13">
        <v>22</v>
      </c>
      <c r="B27" s="14">
        <v>44100</v>
      </c>
      <c r="C27" s="14">
        <v>44113</v>
      </c>
      <c r="D27" s="14">
        <v>44127</v>
      </c>
      <c r="E27" s="14">
        <v>44116</v>
      </c>
      <c r="F27" s="14">
        <v>44119</v>
      </c>
      <c r="H27" s="13">
        <v>22</v>
      </c>
      <c r="I27" s="14">
        <f t="shared" si="1"/>
        <v>44478</v>
      </c>
      <c r="J27" s="14">
        <f t="shared" si="2"/>
        <v>44491</v>
      </c>
      <c r="K27" s="14">
        <f t="shared" si="3"/>
        <v>44505</v>
      </c>
      <c r="L27" s="14">
        <f t="shared" si="4"/>
        <v>44494</v>
      </c>
      <c r="M27" s="14">
        <f t="shared" si="5"/>
        <v>44497</v>
      </c>
    </row>
    <row r="28" spans="1:13" ht="15.75" thickBot="1">
      <c r="A28" s="13">
        <v>23</v>
      </c>
      <c r="B28" s="14">
        <v>44114</v>
      </c>
      <c r="C28" s="14">
        <v>44127</v>
      </c>
      <c r="D28" s="14">
        <v>44141</v>
      </c>
      <c r="E28" s="14">
        <v>44130</v>
      </c>
      <c r="F28" s="14">
        <v>44133</v>
      </c>
      <c r="H28" s="13">
        <v>23</v>
      </c>
      <c r="I28" s="14">
        <f t="shared" si="1"/>
        <v>44492</v>
      </c>
      <c r="J28" s="14">
        <f t="shared" si="2"/>
        <v>44505</v>
      </c>
      <c r="K28" s="14">
        <f t="shared" si="3"/>
        <v>44519</v>
      </c>
      <c r="L28" s="14">
        <f t="shared" si="4"/>
        <v>44508</v>
      </c>
      <c r="M28" s="14">
        <f t="shared" si="5"/>
        <v>44511</v>
      </c>
    </row>
    <row r="29" spans="1:13" ht="15.75" thickBot="1">
      <c r="A29" s="13">
        <v>24</v>
      </c>
      <c r="B29" s="14">
        <v>44128</v>
      </c>
      <c r="C29" s="14">
        <v>44141</v>
      </c>
      <c r="D29" s="14">
        <v>44155</v>
      </c>
      <c r="E29" s="14">
        <v>44144</v>
      </c>
      <c r="F29" s="14">
        <v>44147</v>
      </c>
      <c r="H29" s="13">
        <v>24</v>
      </c>
      <c r="I29" s="14">
        <f t="shared" si="1"/>
        <v>44506</v>
      </c>
      <c r="J29" s="14">
        <f t="shared" si="2"/>
        <v>44519</v>
      </c>
      <c r="K29" s="14">
        <f t="shared" si="3"/>
        <v>44533</v>
      </c>
      <c r="L29" s="14">
        <f t="shared" si="4"/>
        <v>44522</v>
      </c>
      <c r="M29" s="14">
        <f t="shared" si="5"/>
        <v>44525</v>
      </c>
    </row>
    <row r="30" spans="1:13" ht="15.75" thickBot="1">
      <c r="A30" s="13">
        <v>25</v>
      </c>
      <c r="B30" s="14">
        <v>44142</v>
      </c>
      <c r="C30" s="14">
        <v>44155</v>
      </c>
      <c r="D30" s="14">
        <v>44169</v>
      </c>
      <c r="E30" s="14">
        <v>44158</v>
      </c>
      <c r="F30" s="14">
        <v>44159</v>
      </c>
      <c r="H30" s="13">
        <v>25</v>
      </c>
      <c r="I30" s="14">
        <f t="shared" si="1"/>
        <v>44520</v>
      </c>
      <c r="J30" s="14">
        <f t="shared" si="2"/>
        <v>44533</v>
      </c>
      <c r="K30" s="14">
        <f t="shared" si="3"/>
        <v>44547</v>
      </c>
      <c r="L30" s="14">
        <f t="shared" si="4"/>
        <v>44536</v>
      </c>
      <c r="M30" s="14">
        <f t="shared" si="5"/>
        <v>44539</v>
      </c>
    </row>
    <row r="31" spans="1:13" ht="15.75" thickBot="1">
      <c r="A31" s="13">
        <v>26</v>
      </c>
      <c r="B31" s="14">
        <v>44156</v>
      </c>
      <c r="C31" s="14">
        <v>44169</v>
      </c>
      <c r="D31" s="14">
        <v>44183</v>
      </c>
      <c r="E31" s="14">
        <v>44172</v>
      </c>
      <c r="F31" s="14">
        <v>44175</v>
      </c>
      <c r="H31" s="13">
        <v>26</v>
      </c>
      <c r="I31" s="14">
        <f t="shared" si="1"/>
        <v>44534</v>
      </c>
      <c r="J31" s="14">
        <f t="shared" si="2"/>
        <v>44547</v>
      </c>
      <c r="K31" s="14">
        <f t="shared" si="3"/>
        <v>44561</v>
      </c>
      <c r="L31" s="14">
        <f t="shared" si="4"/>
        <v>44550</v>
      </c>
      <c r="M31" s="14">
        <f t="shared" si="5"/>
        <v>44553</v>
      </c>
    </row>
    <row r="32" spans="1:13" ht="15.75" thickBot="1">
      <c r="A32" s="13">
        <v>27</v>
      </c>
      <c r="B32" s="14">
        <v>44170</v>
      </c>
      <c r="C32" s="14">
        <v>44183</v>
      </c>
      <c r="D32" s="14">
        <v>44196</v>
      </c>
      <c r="E32" s="14">
        <v>44186</v>
      </c>
      <c r="F32" s="14">
        <v>44187</v>
      </c>
      <c r="H32" s="13">
        <v>27</v>
      </c>
      <c r="I32" s="14">
        <f t="shared" si="1"/>
        <v>44548</v>
      </c>
      <c r="J32" s="14">
        <f t="shared" si="2"/>
        <v>44561</v>
      </c>
      <c r="K32" s="14">
        <f t="shared" si="3"/>
        <v>44575</v>
      </c>
      <c r="L32" s="14">
        <f t="shared" si="4"/>
        <v>44564</v>
      </c>
      <c r="M32" s="14">
        <f t="shared" si="5"/>
        <v>44567</v>
      </c>
    </row>
  </sheetData>
  <mergeCells count="8">
    <mergeCell ref="A1:F1"/>
    <mergeCell ref="A2:F2"/>
    <mergeCell ref="E3:E5"/>
    <mergeCell ref="F3:F5"/>
    <mergeCell ref="H1:M1"/>
    <mergeCell ref="H2:M2"/>
    <mergeCell ref="L3:L5"/>
    <mergeCell ref="M3:M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D8:O176"/>
  <sheetViews>
    <sheetView topLeftCell="A90" workbookViewId="0">
      <selection activeCell="D53" sqref="D53"/>
    </sheetView>
  </sheetViews>
  <sheetFormatPr defaultRowHeight="12.75"/>
  <cols>
    <col min="4" max="4" width="57" bestFit="1" customWidth="1"/>
    <col min="6" max="6" width="38.7109375" style="1" customWidth="1"/>
    <col min="10" max="10" width="30.140625" bestFit="1" customWidth="1"/>
  </cols>
  <sheetData>
    <row r="8" spans="4:10">
      <c r="D8" s="5" t="s">
        <v>7</v>
      </c>
      <c r="F8" s="2" t="s">
        <v>25</v>
      </c>
      <c r="J8" s="5" t="s">
        <v>198</v>
      </c>
    </row>
    <row r="9" spans="4:10">
      <c r="D9" t="s">
        <v>3</v>
      </c>
    </row>
    <row r="10" spans="4:10">
      <c r="D10" s="1" t="s">
        <v>23</v>
      </c>
      <c r="F10" s="3" t="s">
        <v>26</v>
      </c>
      <c r="J10" t="s">
        <v>199</v>
      </c>
    </row>
    <row r="11" spans="4:10">
      <c r="D11" s="1" t="s">
        <v>22</v>
      </c>
      <c r="F11" s="3" t="s">
        <v>27</v>
      </c>
      <c r="J11" t="s">
        <v>200</v>
      </c>
    </row>
    <row r="12" spans="4:10">
      <c r="D12" t="s">
        <v>19</v>
      </c>
      <c r="F12" s="3" t="s">
        <v>28</v>
      </c>
      <c r="J12" t="s">
        <v>201</v>
      </c>
    </row>
    <row r="13" spans="4:10">
      <c r="D13" s="1" t="s">
        <v>24</v>
      </c>
      <c r="F13" s="3" t="s">
        <v>29</v>
      </c>
      <c r="J13" t="s">
        <v>202</v>
      </c>
    </row>
    <row r="14" spans="4:10">
      <c r="D14" t="s">
        <v>18</v>
      </c>
      <c r="F14" s="3" t="s">
        <v>30</v>
      </c>
      <c r="J14" t="s">
        <v>203</v>
      </c>
    </row>
    <row r="15" spans="4:10">
      <c r="D15" s="1" t="s">
        <v>158</v>
      </c>
      <c r="F15" s="3" t="s">
        <v>31</v>
      </c>
      <c r="J15" t="s">
        <v>204</v>
      </c>
    </row>
    <row r="16" spans="4:10">
      <c r="D16" s="1" t="s">
        <v>157</v>
      </c>
      <c r="F16" s="3" t="s">
        <v>32</v>
      </c>
      <c r="J16" t="s">
        <v>205</v>
      </c>
    </row>
    <row r="17" spans="4:15">
      <c r="D17" s="1" t="s">
        <v>191</v>
      </c>
      <c r="F17" s="3" t="s">
        <v>161</v>
      </c>
      <c r="J17" t="s">
        <v>206</v>
      </c>
    </row>
    <row r="18" spans="4:15">
      <c r="D18" t="s">
        <v>17</v>
      </c>
      <c r="F18" s="3" t="s">
        <v>162</v>
      </c>
      <c r="J18" t="s">
        <v>207</v>
      </c>
    </row>
    <row r="19" spans="4:15">
      <c r="D19" s="1" t="s">
        <v>21</v>
      </c>
      <c r="F19" s="3" t="s">
        <v>33</v>
      </c>
      <c r="J19" t="s">
        <v>208</v>
      </c>
    </row>
    <row r="20" spans="4:15">
      <c r="D20" t="s">
        <v>20</v>
      </c>
      <c r="F20" s="3" t="s">
        <v>34</v>
      </c>
      <c r="J20" t="s">
        <v>209</v>
      </c>
    </row>
    <row r="21" spans="4:15">
      <c r="D21" t="s">
        <v>6</v>
      </c>
      <c r="F21" s="3" t="s">
        <v>35</v>
      </c>
      <c r="J21" t="s">
        <v>210</v>
      </c>
      <c r="O21" t="s">
        <v>12</v>
      </c>
    </row>
    <row r="22" spans="4:15">
      <c r="D22" s="1" t="s">
        <v>190</v>
      </c>
      <c r="F22" s="3" t="s">
        <v>36</v>
      </c>
      <c r="J22" t="s">
        <v>211</v>
      </c>
      <c r="O22" t="s">
        <v>260</v>
      </c>
    </row>
    <row r="23" spans="4:15">
      <c r="F23" s="3" t="s">
        <v>37</v>
      </c>
      <c r="J23" t="s">
        <v>212</v>
      </c>
      <c r="O23" t="s">
        <v>9</v>
      </c>
    </row>
    <row r="24" spans="4:15">
      <c r="F24" s="3" t="s">
        <v>38</v>
      </c>
      <c r="J24" t="s">
        <v>213</v>
      </c>
      <c r="O24" t="s">
        <v>10</v>
      </c>
    </row>
    <row r="25" spans="4:15">
      <c r="F25" s="3" t="s">
        <v>39</v>
      </c>
      <c r="J25" t="s">
        <v>214</v>
      </c>
      <c r="O25" t="s">
        <v>14</v>
      </c>
    </row>
    <row r="26" spans="4:15">
      <c r="D26" s="5" t="s">
        <v>8</v>
      </c>
      <c r="F26" s="3" t="s">
        <v>40</v>
      </c>
      <c r="J26" t="s">
        <v>215</v>
      </c>
      <c r="O26" t="s">
        <v>15</v>
      </c>
    </row>
    <row r="27" spans="4:15">
      <c r="D27" t="s">
        <v>3</v>
      </c>
      <c r="F27" s="3" t="s">
        <v>41</v>
      </c>
      <c r="J27" t="s">
        <v>216</v>
      </c>
      <c r="O27" t="s">
        <v>261</v>
      </c>
    </row>
    <row r="28" spans="4:15">
      <c r="D28" t="s">
        <v>11</v>
      </c>
      <c r="F28" s="3" t="s">
        <v>42</v>
      </c>
      <c r="J28" t="s">
        <v>217</v>
      </c>
      <c r="O28" s="1" t="s">
        <v>160</v>
      </c>
    </row>
    <row r="29" spans="4:15">
      <c r="D29" t="s">
        <v>13</v>
      </c>
      <c r="F29" s="3" t="s">
        <v>43</v>
      </c>
      <c r="J29" t="s">
        <v>218</v>
      </c>
    </row>
    <row r="30" spans="4:15">
      <c r="F30" s="3" t="s">
        <v>44</v>
      </c>
      <c r="J30" t="s">
        <v>219</v>
      </c>
    </row>
    <row r="31" spans="4:15">
      <c r="D31" t="s">
        <v>352</v>
      </c>
      <c r="F31" s="3" t="s">
        <v>1096</v>
      </c>
      <c r="J31" t="s">
        <v>220</v>
      </c>
    </row>
    <row r="32" spans="4:15">
      <c r="F32" s="3" t="s">
        <v>1097</v>
      </c>
      <c r="J32" t="s">
        <v>221</v>
      </c>
    </row>
    <row r="33" spans="4:10">
      <c r="D33" s="15">
        <v>20</v>
      </c>
      <c r="F33" s="3" t="s">
        <v>1098</v>
      </c>
      <c r="J33" t="s">
        <v>222</v>
      </c>
    </row>
    <row r="34" spans="4:10">
      <c r="D34" s="15">
        <v>26</v>
      </c>
      <c r="F34" s="3" t="s">
        <v>45</v>
      </c>
      <c r="J34" t="s">
        <v>223</v>
      </c>
    </row>
    <row r="35" spans="4:10">
      <c r="F35" s="3" t="s">
        <v>46</v>
      </c>
      <c r="J35" t="s">
        <v>224</v>
      </c>
    </row>
    <row r="36" spans="4:10">
      <c r="F36" s="3" t="s">
        <v>47</v>
      </c>
      <c r="J36" t="s">
        <v>225</v>
      </c>
    </row>
    <row r="37" spans="4:10">
      <c r="F37" s="3" t="s">
        <v>163</v>
      </c>
      <c r="J37" t="s">
        <v>226</v>
      </c>
    </row>
    <row r="38" spans="4:10">
      <c r="F38" s="3" t="s">
        <v>164</v>
      </c>
      <c r="J38" t="s">
        <v>227</v>
      </c>
    </row>
    <row r="39" spans="4:10">
      <c r="F39" s="3" t="s">
        <v>48</v>
      </c>
      <c r="J39" t="s">
        <v>228</v>
      </c>
    </row>
    <row r="40" spans="4:10">
      <c r="F40" s="3" t="s">
        <v>49</v>
      </c>
      <c r="J40" t="s">
        <v>229</v>
      </c>
    </row>
    <row r="41" spans="4:10">
      <c r="D41" s="15" t="s">
        <v>292</v>
      </c>
      <c r="F41" s="3" t="s">
        <v>50</v>
      </c>
      <c r="J41" t="s">
        <v>230</v>
      </c>
    </row>
    <row r="42" spans="4:10">
      <c r="D42" s="15"/>
      <c r="F42" s="3" t="s">
        <v>51</v>
      </c>
      <c r="J42" t="s">
        <v>231</v>
      </c>
    </row>
    <row r="43" spans="4:10">
      <c r="D43" s="15">
        <v>140</v>
      </c>
      <c r="F43" s="3" t="s">
        <v>52</v>
      </c>
      <c r="J43" t="s">
        <v>232</v>
      </c>
    </row>
    <row r="44" spans="4:10">
      <c r="D44" s="15">
        <v>150</v>
      </c>
      <c r="F44" s="3" t="s">
        <v>53</v>
      </c>
      <c r="J44" t="s">
        <v>233</v>
      </c>
    </row>
    <row r="45" spans="4:10">
      <c r="D45" s="15">
        <v>160</v>
      </c>
      <c r="F45" s="3" t="s">
        <v>54</v>
      </c>
      <c r="J45" t="s">
        <v>234</v>
      </c>
    </row>
    <row r="46" spans="4:10">
      <c r="D46" s="15">
        <v>170</v>
      </c>
      <c r="F46" s="3" t="s">
        <v>55</v>
      </c>
      <c r="J46" t="s">
        <v>235</v>
      </c>
    </row>
    <row r="47" spans="4:10">
      <c r="D47" s="15">
        <v>180</v>
      </c>
      <c r="F47" s="3" t="s">
        <v>56</v>
      </c>
      <c r="J47" t="s">
        <v>236</v>
      </c>
    </row>
    <row r="48" spans="4:10">
      <c r="D48" s="15">
        <v>190</v>
      </c>
      <c r="F48" s="3" t="s">
        <v>57</v>
      </c>
      <c r="J48" t="s">
        <v>237</v>
      </c>
    </row>
    <row r="49" spans="4:10">
      <c r="D49" s="15">
        <v>200</v>
      </c>
      <c r="F49" s="3" t="s">
        <v>58</v>
      </c>
      <c r="J49" t="s">
        <v>238</v>
      </c>
    </row>
    <row r="50" spans="4:10">
      <c r="D50" s="15">
        <v>210</v>
      </c>
      <c r="F50" s="3" t="s">
        <v>59</v>
      </c>
      <c r="J50" t="s">
        <v>239</v>
      </c>
    </row>
    <row r="51" spans="4:10">
      <c r="D51" s="15" t="s">
        <v>1180</v>
      </c>
      <c r="F51" s="3" t="s">
        <v>60</v>
      </c>
      <c r="J51" t="s">
        <v>240</v>
      </c>
    </row>
    <row r="52" spans="4:10">
      <c r="D52" s="15" t="s">
        <v>1181</v>
      </c>
      <c r="F52" s="3" t="s">
        <v>61</v>
      </c>
      <c r="J52" t="s">
        <v>241</v>
      </c>
    </row>
    <row r="53" spans="4:10">
      <c r="D53" s="15"/>
      <c r="F53" s="3" t="s">
        <v>62</v>
      </c>
      <c r="J53" t="s">
        <v>242</v>
      </c>
    </row>
    <row r="54" spans="4:10">
      <c r="F54" s="3" t="s">
        <v>63</v>
      </c>
      <c r="J54" t="s">
        <v>243</v>
      </c>
    </row>
    <row r="55" spans="4:10">
      <c r="D55" t="s">
        <v>362</v>
      </c>
      <c r="F55" s="3" t="s">
        <v>64</v>
      </c>
      <c r="J55" t="s">
        <v>244</v>
      </c>
    </row>
    <row r="56" spans="4:10">
      <c r="F56" s="3" t="s">
        <v>65</v>
      </c>
      <c r="J56" t="s">
        <v>245</v>
      </c>
    </row>
    <row r="57" spans="4:10" ht="13.5">
      <c r="D57" s="16" t="s">
        <v>303</v>
      </c>
      <c r="F57" s="3" t="s">
        <v>65</v>
      </c>
      <c r="J57" t="s">
        <v>246</v>
      </c>
    </row>
    <row r="58" spans="4:10" ht="13.5">
      <c r="D58" s="16" t="s">
        <v>304</v>
      </c>
      <c r="F58" s="3" t="s">
        <v>66</v>
      </c>
      <c r="J58" t="s">
        <v>247</v>
      </c>
    </row>
    <row r="59" spans="4:10" ht="13.5">
      <c r="D59" s="16" t="s">
        <v>305</v>
      </c>
      <c r="F59" s="3" t="s">
        <v>67</v>
      </c>
      <c r="J59" t="s">
        <v>248</v>
      </c>
    </row>
    <row r="60" spans="4:10" ht="13.5">
      <c r="D60" s="16" t="s">
        <v>309</v>
      </c>
      <c r="F60" s="3" t="s">
        <v>68</v>
      </c>
      <c r="J60" t="s">
        <v>249</v>
      </c>
    </row>
    <row r="61" spans="4:10" ht="13.5">
      <c r="D61" s="16" t="s">
        <v>310</v>
      </c>
      <c r="F61" s="3" t="s">
        <v>69</v>
      </c>
      <c r="J61" t="s">
        <v>250</v>
      </c>
    </row>
    <row r="62" spans="4:10" ht="13.5">
      <c r="D62" s="16" t="s">
        <v>311</v>
      </c>
      <c r="F62" s="3" t="s">
        <v>70</v>
      </c>
      <c r="J62" t="s">
        <v>251</v>
      </c>
    </row>
    <row r="63" spans="4:10" ht="13.5">
      <c r="D63" s="16" t="s">
        <v>312</v>
      </c>
      <c r="F63" s="3" t="s">
        <v>71</v>
      </c>
      <c r="J63" t="s">
        <v>252</v>
      </c>
    </row>
    <row r="64" spans="4:10" ht="13.5">
      <c r="D64" s="16" t="s">
        <v>313</v>
      </c>
      <c r="F64" s="3" t="s">
        <v>72</v>
      </c>
      <c r="J64" t="s">
        <v>253</v>
      </c>
    </row>
    <row r="65" spans="4:10" ht="13.5">
      <c r="D65" s="16" t="s">
        <v>314</v>
      </c>
      <c r="F65" s="3" t="s">
        <v>73</v>
      </c>
      <c r="J65" t="s">
        <v>254</v>
      </c>
    </row>
    <row r="66" spans="4:10" ht="13.5">
      <c r="D66" s="16" t="s">
        <v>315</v>
      </c>
      <c r="F66" s="3" t="s">
        <v>74</v>
      </c>
      <c r="J66" t="s">
        <v>255</v>
      </c>
    </row>
    <row r="67" spans="4:10" ht="13.5">
      <c r="D67" s="16" t="s">
        <v>316</v>
      </c>
      <c r="F67" s="3" t="s">
        <v>165</v>
      </c>
      <c r="J67" t="s">
        <v>256</v>
      </c>
    </row>
    <row r="68" spans="4:10" ht="13.5">
      <c r="D68" s="16" t="s">
        <v>317</v>
      </c>
      <c r="F68" s="3" t="s">
        <v>166</v>
      </c>
      <c r="J68" t="s">
        <v>257</v>
      </c>
    </row>
    <row r="69" spans="4:10" ht="13.5">
      <c r="D69" s="16" t="s">
        <v>318</v>
      </c>
      <c r="F69" s="3" t="s">
        <v>167</v>
      </c>
      <c r="J69" t="s">
        <v>258</v>
      </c>
    </row>
    <row r="70" spans="4:10" ht="13.5">
      <c r="D70" s="16" t="s">
        <v>319</v>
      </c>
      <c r="F70" s="3" t="s">
        <v>168</v>
      </c>
      <c r="J70" t="s">
        <v>259</v>
      </c>
    </row>
    <row r="71" spans="4:10" ht="13.5">
      <c r="D71" s="16" t="s">
        <v>320</v>
      </c>
      <c r="F71" s="3" t="s">
        <v>169</v>
      </c>
    </row>
    <row r="72" spans="4:10">
      <c r="F72" s="3" t="s">
        <v>75</v>
      </c>
    </row>
    <row r="73" spans="4:10">
      <c r="F73" s="3" t="s">
        <v>170</v>
      </c>
    </row>
    <row r="74" spans="4:10">
      <c r="F74" s="3" t="s">
        <v>76</v>
      </c>
    </row>
    <row r="75" spans="4:10">
      <c r="F75" s="3" t="s">
        <v>77</v>
      </c>
    </row>
    <row r="76" spans="4:10">
      <c r="D76" t="s">
        <v>413</v>
      </c>
      <c r="F76" s="3" t="s">
        <v>78</v>
      </c>
    </row>
    <row r="77" spans="4:10">
      <c r="F77" s="3" t="s">
        <v>79</v>
      </c>
    </row>
    <row r="78" spans="4:10">
      <c r="D78" t="s">
        <v>1168</v>
      </c>
      <c r="F78" s="3" t="s">
        <v>80</v>
      </c>
    </row>
    <row r="79" spans="4:10">
      <c r="D79" t="s">
        <v>412</v>
      </c>
      <c r="F79" s="3" t="s">
        <v>81</v>
      </c>
    </row>
    <row r="80" spans="4:10">
      <c r="D80" t="s">
        <v>1169</v>
      </c>
      <c r="F80" s="3" t="s">
        <v>82</v>
      </c>
    </row>
    <row r="81" spans="4:6">
      <c r="D81" t="s">
        <v>1170</v>
      </c>
      <c r="F81" s="3" t="s">
        <v>83</v>
      </c>
    </row>
    <row r="82" spans="4:6">
      <c r="D82" t="s">
        <v>1171</v>
      </c>
      <c r="F82" s="3" t="s">
        <v>84</v>
      </c>
    </row>
    <row r="83" spans="4:6">
      <c r="D83" t="s">
        <v>1172</v>
      </c>
      <c r="F83" s="3" t="s">
        <v>85</v>
      </c>
    </row>
    <row r="84" spans="4:6">
      <c r="D84" t="s">
        <v>1173</v>
      </c>
      <c r="F84" s="3" t="s">
        <v>86</v>
      </c>
    </row>
    <row r="85" spans="4:6">
      <c r="D85" t="s">
        <v>1174</v>
      </c>
      <c r="F85" s="3" t="s">
        <v>87</v>
      </c>
    </row>
    <row r="86" spans="4:6">
      <c r="D86" t="s">
        <v>1175</v>
      </c>
      <c r="F86" s="3" t="s">
        <v>88</v>
      </c>
    </row>
    <row r="87" spans="4:6">
      <c r="F87" s="3" t="s">
        <v>89</v>
      </c>
    </row>
    <row r="88" spans="4:6">
      <c r="F88" s="3" t="s">
        <v>90</v>
      </c>
    </row>
    <row r="89" spans="4:6">
      <c r="F89" s="3" t="s">
        <v>91</v>
      </c>
    </row>
    <row r="90" spans="4:6">
      <c r="F90" s="3" t="s">
        <v>92</v>
      </c>
    </row>
    <row r="91" spans="4:6">
      <c r="F91" s="3" t="s">
        <v>171</v>
      </c>
    </row>
    <row r="92" spans="4:6">
      <c r="F92" s="3" t="s">
        <v>172</v>
      </c>
    </row>
    <row r="93" spans="4:6">
      <c r="F93" s="3" t="s">
        <v>93</v>
      </c>
    </row>
    <row r="94" spans="4:6">
      <c r="F94" s="3" t="s">
        <v>94</v>
      </c>
    </row>
    <row r="95" spans="4:6">
      <c r="F95" s="3" t="s">
        <v>95</v>
      </c>
    </row>
    <row r="96" spans="4:6">
      <c r="F96" s="3" t="s">
        <v>96</v>
      </c>
    </row>
    <row r="97" spans="6:6">
      <c r="F97" s="3" t="s">
        <v>97</v>
      </c>
    </row>
    <row r="98" spans="6:6">
      <c r="F98" s="3" t="s">
        <v>98</v>
      </c>
    </row>
    <row r="99" spans="6:6">
      <c r="F99" s="3" t="s">
        <v>99</v>
      </c>
    </row>
    <row r="100" spans="6:6">
      <c r="F100" s="3" t="s">
        <v>173</v>
      </c>
    </row>
    <row r="101" spans="6:6">
      <c r="F101" s="3" t="s">
        <v>174</v>
      </c>
    </row>
    <row r="102" spans="6:6">
      <c r="F102" s="3" t="s">
        <v>175</v>
      </c>
    </row>
    <row r="103" spans="6:6">
      <c r="F103" s="3" t="s">
        <v>100</v>
      </c>
    </row>
    <row r="104" spans="6:6">
      <c r="F104" s="3" t="s">
        <v>101</v>
      </c>
    </row>
    <row r="105" spans="6:6">
      <c r="F105" s="3" t="s">
        <v>102</v>
      </c>
    </row>
    <row r="106" spans="6:6">
      <c r="F106" s="3" t="s">
        <v>103</v>
      </c>
    </row>
    <row r="107" spans="6:6">
      <c r="F107" s="3" t="s">
        <v>104</v>
      </c>
    </row>
    <row r="108" spans="6:6">
      <c r="F108" s="3" t="s">
        <v>105</v>
      </c>
    </row>
    <row r="109" spans="6:6">
      <c r="F109" s="3" t="s">
        <v>106</v>
      </c>
    </row>
    <row r="110" spans="6:6">
      <c r="F110" s="3" t="s">
        <v>107</v>
      </c>
    </row>
    <row r="111" spans="6:6">
      <c r="F111" s="3" t="s">
        <v>108</v>
      </c>
    </row>
    <row r="112" spans="6:6">
      <c r="F112" s="3" t="s">
        <v>109</v>
      </c>
    </row>
    <row r="113" spans="6:6">
      <c r="F113" s="3" t="s">
        <v>109</v>
      </c>
    </row>
    <row r="114" spans="6:6">
      <c r="F114" s="3" t="s">
        <v>110</v>
      </c>
    </row>
    <row r="115" spans="6:6">
      <c r="F115" s="3" t="s">
        <v>110</v>
      </c>
    </row>
    <row r="116" spans="6:6">
      <c r="F116" s="3" t="s">
        <v>111</v>
      </c>
    </row>
    <row r="117" spans="6:6">
      <c r="F117" s="3" t="s">
        <v>112</v>
      </c>
    </row>
    <row r="118" spans="6:6">
      <c r="F118" s="3" t="s">
        <v>113</v>
      </c>
    </row>
    <row r="119" spans="6:6">
      <c r="F119" s="3" t="s">
        <v>114</v>
      </c>
    </row>
    <row r="120" spans="6:6">
      <c r="F120" s="3" t="s">
        <v>115</v>
      </c>
    </row>
    <row r="121" spans="6:6">
      <c r="F121" s="3" t="s">
        <v>116</v>
      </c>
    </row>
    <row r="122" spans="6:6">
      <c r="F122" s="3" t="s">
        <v>116</v>
      </c>
    </row>
    <row r="123" spans="6:6">
      <c r="F123" s="3" t="s">
        <v>117</v>
      </c>
    </row>
    <row r="124" spans="6:6">
      <c r="F124" s="3" t="s">
        <v>117</v>
      </c>
    </row>
    <row r="125" spans="6:6">
      <c r="F125" s="3" t="s">
        <v>118</v>
      </c>
    </row>
    <row r="126" spans="6:6">
      <c r="F126" s="3" t="s">
        <v>119</v>
      </c>
    </row>
    <row r="127" spans="6:6">
      <c r="F127" s="3" t="s">
        <v>120</v>
      </c>
    </row>
    <row r="128" spans="6:6">
      <c r="F128" s="3" t="s">
        <v>121</v>
      </c>
    </row>
    <row r="129" spans="6:6">
      <c r="F129" s="3" t="s">
        <v>176</v>
      </c>
    </row>
    <row r="130" spans="6:6">
      <c r="F130" s="3" t="s">
        <v>177</v>
      </c>
    </row>
    <row r="131" spans="6:6">
      <c r="F131" s="3" t="s">
        <v>178</v>
      </c>
    </row>
    <row r="132" spans="6:6">
      <c r="F132" s="3" t="s">
        <v>179</v>
      </c>
    </row>
    <row r="133" spans="6:6">
      <c r="F133" s="3" t="s">
        <v>122</v>
      </c>
    </row>
    <row r="134" spans="6:6">
      <c r="F134" s="3" t="s">
        <v>123</v>
      </c>
    </row>
    <row r="135" spans="6:6">
      <c r="F135" s="3" t="s">
        <v>124</v>
      </c>
    </row>
    <row r="136" spans="6:6">
      <c r="F136" s="3" t="s">
        <v>125</v>
      </c>
    </row>
    <row r="137" spans="6:6">
      <c r="F137" s="3" t="s">
        <v>126</v>
      </c>
    </row>
    <row r="138" spans="6:6">
      <c r="F138" s="3" t="s">
        <v>127</v>
      </c>
    </row>
    <row r="139" spans="6:6">
      <c r="F139" s="3" t="s">
        <v>128</v>
      </c>
    </row>
    <row r="140" spans="6:6">
      <c r="F140" s="3" t="s">
        <v>129</v>
      </c>
    </row>
    <row r="141" spans="6:6">
      <c r="F141" s="3" t="s">
        <v>130</v>
      </c>
    </row>
    <row r="142" spans="6:6">
      <c r="F142" s="3" t="s">
        <v>131</v>
      </c>
    </row>
    <row r="143" spans="6:6">
      <c r="F143" s="3" t="s">
        <v>132</v>
      </c>
    </row>
    <row r="144" spans="6:6">
      <c r="F144" s="3" t="s">
        <v>133</v>
      </c>
    </row>
    <row r="145" spans="6:6">
      <c r="F145" s="3" t="s">
        <v>134</v>
      </c>
    </row>
    <row r="146" spans="6:6">
      <c r="F146" s="3" t="s">
        <v>135</v>
      </c>
    </row>
    <row r="147" spans="6:6">
      <c r="F147" s="3" t="s">
        <v>136</v>
      </c>
    </row>
    <row r="148" spans="6:6">
      <c r="F148" s="3" t="s">
        <v>137</v>
      </c>
    </row>
    <row r="149" spans="6:6">
      <c r="F149" s="3" t="s">
        <v>180</v>
      </c>
    </row>
    <row r="150" spans="6:6">
      <c r="F150" s="3" t="s">
        <v>138</v>
      </c>
    </row>
    <row r="151" spans="6:6">
      <c r="F151" s="3" t="s">
        <v>181</v>
      </c>
    </row>
    <row r="152" spans="6:6">
      <c r="F152" s="3" t="s">
        <v>139</v>
      </c>
    </row>
    <row r="153" spans="6:6">
      <c r="F153" s="3" t="s">
        <v>182</v>
      </c>
    </row>
    <row r="154" spans="6:6">
      <c r="F154" s="3" t="s">
        <v>183</v>
      </c>
    </row>
    <row r="155" spans="6:6">
      <c r="F155" s="3" t="s">
        <v>184</v>
      </c>
    </row>
    <row r="156" spans="6:6">
      <c r="F156" s="3" t="s">
        <v>185</v>
      </c>
    </row>
    <row r="157" spans="6:6">
      <c r="F157" s="3" t="s">
        <v>140</v>
      </c>
    </row>
    <row r="158" spans="6:6">
      <c r="F158" s="3" t="s">
        <v>141</v>
      </c>
    </row>
    <row r="159" spans="6:6">
      <c r="F159" s="3" t="s">
        <v>142</v>
      </c>
    </row>
    <row r="160" spans="6:6">
      <c r="F160" s="3" t="s">
        <v>186</v>
      </c>
    </row>
    <row r="161" spans="6:6">
      <c r="F161" s="3" t="s">
        <v>187</v>
      </c>
    </row>
    <row r="162" spans="6:6">
      <c r="F162" s="3" t="s">
        <v>188</v>
      </c>
    </row>
    <row r="163" spans="6:6">
      <c r="F163" s="3" t="s">
        <v>189</v>
      </c>
    </row>
    <row r="164" spans="6:6">
      <c r="F164" s="3" t="s">
        <v>143</v>
      </c>
    </row>
    <row r="165" spans="6:6">
      <c r="F165" s="3" t="s">
        <v>144</v>
      </c>
    </row>
    <row r="166" spans="6:6">
      <c r="F166" s="3" t="s">
        <v>145</v>
      </c>
    </row>
    <row r="167" spans="6:6">
      <c r="F167" s="3" t="s">
        <v>146</v>
      </c>
    </row>
    <row r="168" spans="6:6">
      <c r="F168" s="3" t="s">
        <v>147</v>
      </c>
    </row>
    <row r="169" spans="6:6">
      <c r="F169" s="3" t="s">
        <v>148</v>
      </c>
    </row>
    <row r="170" spans="6:6">
      <c r="F170" s="3" t="s">
        <v>149</v>
      </c>
    </row>
    <row r="171" spans="6:6">
      <c r="F171" s="3" t="s">
        <v>150</v>
      </c>
    </row>
    <row r="172" spans="6:6">
      <c r="F172" s="3" t="s">
        <v>151</v>
      </c>
    </row>
    <row r="173" spans="6:6">
      <c r="F173" s="3" t="s">
        <v>152</v>
      </c>
    </row>
    <row r="174" spans="6:6">
      <c r="F174" s="3" t="s">
        <v>153</v>
      </c>
    </row>
    <row r="175" spans="6:6">
      <c r="F175" s="1" t="s">
        <v>154</v>
      </c>
    </row>
    <row r="176" spans="6:6">
      <c r="F176" s="1" t="s">
        <v>155</v>
      </c>
    </row>
  </sheetData>
  <sortState xmlns:xlrd2="http://schemas.microsoft.com/office/spreadsheetml/2017/richdata2" ref="D11:D20">
    <sortCondition ref="D11"/>
  </sortState>
  <phoneticPr fontId="5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A2258"/>
  <sheetViews>
    <sheetView topLeftCell="A369" workbookViewId="0">
      <selection activeCell="A2" sqref="A2:A2258"/>
    </sheetView>
  </sheetViews>
  <sheetFormatPr defaultRowHeight="12.75"/>
  <cols>
    <col min="1" max="1" width="59.5703125" style="4" customWidth="1"/>
  </cols>
  <sheetData>
    <row r="2" spans="1:1">
      <c r="A2" t="s">
        <v>1182</v>
      </c>
    </row>
    <row r="3" spans="1:1">
      <c r="A3" t="s">
        <v>1183</v>
      </c>
    </row>
    <row r="4" spans="1:1">
      <c r="A4" t="s">
        <v>1184</v>
      </c>
    </row>
    <row r="5" spans="1:1">
      <c r="A5" t="s">
        <v>505</v>
      </c>
    </row>
    <row r="6" spans="1:1">
      <c r="A6" t="s">
        <v>1185</v>
      </c>
    </row>
    <row r="7" spans="1:1">
      <c r="A7" t="s">
        <v>1100</v>
      </c>
    </row>
    <row r="8" spans="1:1">
      <c r="A8" t="s">
        <v>506</v>
      </c>
    </row>
    <row r="9" spans="1:1">
      <c r="A9" t="s">
        <v>1186</v>
      </c>
    </row>
    <row r="10" spans="1:1">
      <c r="A10" t="s">
        <v>1101</v>
      </c>
    </row>
    <row r="11" spans="1:1">
      <c r="A11" t="s">
        <v>1187</v>
      </c>
    </row>
    <row r="12" spans="1:1">
      <c r="A12" t="s">
        <v>507</v>
      </c>
    </row>
    <row r="13" spans="1:1">
      <c r="A13" t="s">
        <v>508</v>
      </c>
    </row>
    <row r="14" spans="1:1">
      <c r="A14" t="s">
        <v>1188</v>
      </c>
    </row>
    <row r="15" spans="1:1">
      <c r="A15" t="s">
        <v>1189</v>
      </c>
    </row>
    <row r="16" spans="1:1">
      <c r="A16" t="s">
        <v>1190</v>
      </c>
    </row>
    <row r="17" spans="1:1">
      <c r="A17" t="s">
        <v>1191</v>
      </c>
    </row>
    <row r="18" spans="1:1">
      <c r="A18" t="s">
        <v>1192</v>
      </c>
    </row>
    <row r="19" spans="1:1">
      <c r="A19" t="s">
        <v>1193</v>
      </c>
    </row>
    <row r="20" spans="1:1">
      <c r="A20" t="s">
        <v>509</v>
      </c>
    </row>
    <row r="21" spans="1:1">
      <c r="A21" t="s">
        <v>1194</v>
      </c>
    </row>
    <row r="22" spans="1:1">
      <c r="A22" t="s">
        <v>510</v>
      </c>
    </row>
    <row r="23" spans="1:1">
      <c r="A23" t="s">
        <v>1195</v>
      </c>
    </row>
    <row r="24" spans="1:1">
      <c r="A24" t="s">
        <v>1196</v>
      </c>
    </row>
    <row r="25" spans="1:1">
      <c r="A25" t="s">
        <v>511</v>
      </c>
    </row>
    <row r="26" spans="1:1">
      <c r="A26" t="s">
        <v>512</v>
      </c>
    </row>
    <row r="27" spans="1:1">
      <c r="A27" t="s">
        <v>1197</v>
      </c>
    </row>
    <row r="28" spans="1:1">
      <c r="A28" t="s">
        <v>1198</v>
      </c>
    </row>
    <row r="29" spans="1:1">
      <c r="A29" t="s">
        <v>513</v>
      </c>
    </row>
    <row r="30" spans="1:1">
      <c r="A30" t="s">
        <v>1102</v>
      </c>
    </row>
    <row r="31" spans="1:1">
      <c r="A31" t="s">
        <v>514</v>
      </c>
    </row>
    <row r="32" spans="1:1">
      <c r="A32" t="s">
        <v>1199</v>
      </c>
    </row>
    <row r="33" spans="1:1">
      <c r="A33" t="s">
        <v>1049</v>
      </c>
    </row>
    <row r="34" spans="1:1">
      <c r="A34" t="s">
        <v>515</v>
      </c>
    </row>
    <row r="35" spans="1:1">
      <c r="A35" t="s">
        <v>1050</v>
      </c>
    </row>
    <row r="36" spans="1:1">
      <c r="A36" t="s">
        <v>1200</v>
      </c>
    </row>
    <row r="37" spans="1:1">
      <c r="A37" t="s">
        <v>516</v>
      </c>
    </row>
    <row r="38" spans="1:1">
      <c r="A38" t="s">
        <v>1201</v>
      </c>
    </row>
    <row r="39" spans="1:1">
      <c r="A39" t="s">
        <v>517</v>
      </c>
    </row>
    <row r="40" spans="1:1">
      <c r="A40" t="s">
        <v>1202</v>
      </c>
    </row>
    <row r="41" spans="1:1">
      <c r="A41" t="s">
        <v>1203</v>
      </c>
    </row>
    <row r="42" spans="1:1">
      <c r="A42" t="s">
        <v>518</v>
      </c>
    </row>
    <row r="43" spans="1:1">
      <c r="A43" t="s">
        <v>519</v>
      </c>
    </row>
    <row r="44" spans="1:1">
      <c r="A44" t="s">
        <v>520</v>
      </c>
    </row>
    <row r="45" spans="1:1">
      <c r="A45" t="s">
        <v>521</v>
      </c>
    </row>
    <row r="46" spans="1:1">
      <c r="A46" t="s">
        <v>522</v>
      </c>
    </row>
    <row r="47" spans="1:1">
      <c r="A47" t="s">
        <v>1204</v>
      </c>
    </row>
    <row r="48" spans="1:1">
      <c r="A48" t="s">
        <v>1205</v>
      </c>
    </row>
    <row r="49" spans="1:1">
      <c r="A49" t="s">
        <v>523</v>
      </c>
    </row>
    <row r="50" spans="1:1">
      <c r="A50" t="s">
        <v>1206</v>
      </c>
    </row>
    <row r="51" spans="1:1">
      <c r="A51" t="s">
        <v>1207</v>
      </c>
    </row>
    <row r="52" spans="1:1">
      <c r="A52" t="s">
        <v>1208</v>
      </c>
    </row>
    <row r="53" spans="1:1">
      <c r="A53" t="s">
        <v>524</v>
      </c>
    </row>
    <row r="54" spans="1:1">
      <c r="A54" t="s">
        <v>525</v>
      </c>
    </row>
    <row r="55" spans="1:1">
      <c r="A55" t="s">
        <v>526</v>
      </c>
    </row>
    <row r="56" spans="1:1">
      <c r="A56" t="s">
        <v>527</v>
      </c>
    </row>
    <row r="57" spans="1:1">
      <c r="A57" t="s">
        <v>528</v>
      </c>
    </row>
    <row r="58" spans="1:1">
      <c r="A58" t="s">
        <v>529</v>
      </c>
    </row>
    <row r="59" spans="1:1">
      <c r="A59" t="s">
        <v>1209</v>
      </c>
    </row>
    <row r="60" spans="1:1">
      <c r="A60" t="s">
        <v>1103</v>
      </c>
    </row>
    <row r="61" spans="1:1">
      <c r="A61" t="s">
        <v>530</v>
      </c>
    </row>
    <row r="62" spans="1:1">
      <c r="A62" t="s">
        <v>531</v>
      </c>
    </row>
    <row r="63" spans="1:1">
      <c r="A63" t="s">
        <v>532</v>
      </c>
    </row>
    <row r="64" spans="1:1">
      <c r="A64" t="s">
        <v>1210</v>
      </c>
    </row>
    <row r="65" spans="1:1">
      <c r="A65" t="s">
        <v>533</v>
      </c>
    </row>
    <row r="66" spans="1:1">
      <c r="A66" t="s">
        <v>534</v>
      </c>
    </row>
    <row r="67" spans="1:1">
      <c r="A67" t="s">
        <v>1211</v>
      </c>
    </row>
    <row r="68" spans="1:1">
      <c r="A68" t="s">
        <v>1212</v>
      </c>
    </row>
    <row r="69" spans="1:1">
      <c r="A69" t="s">
        <v>535</v>
      </c>
    </row>
    <row r="70" spans="1:1">
      <c r="A70" t="s">
        <v>536</v>
      </c>
    </row>
    <row r="71" spans="1:1">
      <c r="A71" t="s">
        <v>537</v>
      </c>
    </row>
    <row r="72" spans="1:1">
      <c r="A72" t="s">
        <v>1213</v>
      </c>
    </row>
    <row r="73" spans="1:1">
      <c r="A73" t="s">
        <v>538</v>
      </c>
    </row>
    <row r="74" spans="1:1">
      <c r="A74" t="s">
        <v>539</v>
      </c>
    </row>
    <row r="75" spans="1:1">
      <c r="A75" t="s">
        <v>540</v>
      </c>
    </row>
    <row r="76" spans="1:1">
      <c r="A76" t="s">
        <v>1051</v>
      </c>
    </row>
    <row r="77" spans="1:1">
      <c r="A77" t="s">
        <v>1104</v>
      </c>
    </row>
    <row r="78" spans="1:1">
      <c r="A78" t="s">
        <v>1214</v>
      </c>
    </row>
    <row r="79" spans="1:1">
      <c r="A79" t="s">
        <v>1215</v>
      </c>
    </row>
    <row r="80" spans="1:1">
      <c r="A80" t="s">
        <v>1216</v>
      </c>
    </row>
    <row r="81" spans="1:1">
      <c r="A81" t="s">
        <v>1217</v>
      </c>
    </row>
    <row r="82" spans="1:1">
      <c r="A82" t="s">
        <v>1218</v>
      </c>
    </row>
    <row r="83" spans="1:1">
      <c r="A83" t="s">
        <v>1219</v>
      </c>
    </row>
    <row r="84" spans="1:1">
      <c r="A84" t="s">
        <v>1220</v>
      </c>
    </row>
    <row r="85" spans="1:1">
      <c r="A85" t="s">
        <v>541</v>
      </c>
    </row>
    <row r="86" spans="1:1">
      <c r="A86" t="s">
        <v>1221</v>
      </c>
    </row>
    <row r="87" spans="1:1">
      <c r="A87" t="s">
        <v>542</v>
      </c>
    </row>
    <row r="88" spans="1:1">
      <c r="A88" t="s">
        <v>1222</v>
      </c>
    </row>
    <row r="89" spans="1:1">
      <c r="A89" t="s">
        <v>543</v>
      </c>
    </row>
    <row r="90" spans="1:1">
      <c r="A90" t="s">
        <v>1223</v>
      </c>
    </row>
    <row r="91" spans="1:1">
      <c r="A91" t="s">
        <v>1224</v>
      </c>
    </row>
    <row r="92" spans="1:1">
      <c r="A92" t="s">
        <v>1225</v>
      </c>
    </row>
    <row r="93" spans="1:1">
      <c r="A93" t="s">
        <v>1226</v>
      </c>
    </row>
    <row r="94" spans="1:1">
      <c r="A94" t="s">
        <v>1227</v>
      </c>
    </row>
    <row r="95" spans="1:1">
      <c r="A95" t="s">
        <v>1228</v>
      </c>
    </row>
    <row r="96" spans="1:1">
      <c r="A96" t="s">
        <v>1229</v>
      </c>
    </row>
    <row r="97" spans="1:1">
      <c r="A97" t="s">
        <v>544</v>
      </c>
    </row>
    <row r="98" spans="1:1">
      <c r="A98" t="s">
        <v>1230</v>
      </c>
    </row>
    <row r="99" spans="1:1">
      <c r="A99" t="s">
        <v>1231</v>
      </c>
    </row>
    <row r="100" spans="1:1">
      <c r="A100" t="s">
        <v>1232</v>
      </c>
    </row>
    <row r="101" spans="1:1">
      <c r="A101" t="s">
        <v>545</v>
      </c>
    </row>
    <row r="102" spans="1:1">
      <c r="A102" t="s">
        <v>546</v>
      </c>
    </row>
    <row r="103" spans="1:1">
      <c r="A103" t="s">
        <v>1233</v>
      </c>
    </row>
    <row r="104" spans="1:1">
      <c r="A104" t="s">
        <v>1234</v>
      </c>
    </row>
    <row r="105" spans="1:1">
      <c r="A105" t="s">
        <v>1235</v>
      </c>
    </row>
    <row r="106" spans="1:1">
      <c r="A106" t="s">
        <v>1105</v>
      </c>
    </row>
    <row r="107" spans="1:1">
      <c r="A107" t="s">
        <v>547</v>
      </c>
    </row>
    <row r="108" spans="1:1">
      <c r="A108" t="s">
        <v>548</v>
      </c>
    </row>
    <row r="109" spans="1:1">
      <c r="A109" t="s">
        <v>1236</v>
      </c>
    </row>
    <row r="110" spans="1:1">
      <c r="A110" t="s">
        <v>1237</v>
      </c>
    </row>
    <row r="111" spans="1:1">
      <c r="A111" t="s">
        <v>1238</v>
      </c>
    </row>
    <row r="112" spans="1:1">
      <c r="A112" t="s">
        <v>1239</v>
      </c>
    </row>
    <row r="113" spans="1:1">
      <c r="A113" t="s">
        <v>1240</v>
      </c>
    </row>
    <row r="114" spans="1:1">
      <c r="A114" t="s">
        <v>549</v>
      </c>
    </row>
    <row r="115" spans="1:1">
      <c r="A115" t="s">
        <v>550</v>
      </c>
    </row>
    <row r="116" spans="1:1">
      <c r="A116" t="s">
        <v>1241</v>
      </c>
    </row>
    <row r="117" spans="1:1">
      <c r="A117" t="s">
        <v>551</v>
      </c>
    </row>
    <row r="118" spans="1:1">
      <c r="A118" t="s">
        <v>1242</v>
      </c>
    </row>
    <row r="119" spans="1:1">
      <c r="A119" t="s">
        <v>552</v>
      </c>
    </row>
    <row r="120" spans="1:1">
      <c r="A120" t="s">
        <v>1243</v>
      </c>
    </row>
    <row r="121" spans="1:1">
      <c r="A121" t="s">
        <v>1244</v>
      </c>
    </row>
    <row r="122" spans="1:1">
      <c r="A122" t="s">
        <v>1106</v>
      </c>
    </row>
    <row r="123" spans="1:1">
      <c r="A123" t="s">
        <v>1245</v>
      </c>
    </row>
    <row r="124" spans="1:1">
      <c r="A124" t="s">
        <v>1246</v>
      </c>
    </row>
    <row r="125" spans="1:1">
      <c r="A125" t="s">
        <v>1247</v>
      </c>
    </row>
    <row r="126" spans="1:1">
      <c r="A126" t="s">
        <v>1248</v>
      </c>
    </row>
    <row r="127" spans="1:1">
      <c r="A127" t="s">
        <v>1249</v>
      </c>
    </row>
    <row r="128" spans="1:1">
      <c r="A128" t="s">
        <v>1250</v>
      </c>
    </row>
    <row r="129" spans="1:1">
      <c r="A129" t="s">
        <v>1251</v>
      </c>
    </row>
    <row r="130" spans="1:1">
      <c r="A130" t="s">
        <v>1252</v>
      </c>
    </row>
    <row r="131" spans="1:1">
      <c r="A131" t="s">
        <v>1253</v>
      </c>
    </row>
    <row r="132" spans="1:1">
      <c r="A132" t="s">
        <v>1254</v>
      </c>
    </row>
    <row r="133" spans="1:1">
      <c r="A133" t="s">
        <v>1255</v>
      </c>
    </row>
    <row r="134" spans="1:1">
      <c r="A134" t="s">
        <v>553</v>
      </c>
    </row>
    <row r="135" spans="1:1">
      <c r="A135" t="s">
        <v>1256</v>
      </c>
    </row>
    <row r="136" spans="1:1">
      <c r="A136" t="s">
        <v>1257</v>
      </c>
    </row>
    <row r="137" spans="1:1">
      <c r="A137" t="s">
        <v>554</v>
      </c>
    </row>
    <row r="138" spans="1:1">
      <c r="A138" t="s">
        <v>555</v>
      </c>
    </row>
    <row r="139" spans="1:1">
      <c r="A139" t="s">
        <v>1052</v>
      </c>
    </row>
    <row r="140" spans="1:1">
      <c r="A140" t="s">
        <v>556</v>
      </c>
    </row>
    <row r="141" spans="1:1">
      <c r="A141" t="s">
        <v>1258</v>
      </c>
    </row>
    <row r="142" spans="1:1">
      <c r="A142" t="s">
        <v>1259</v>
      </c>
    </row>
    <row r="143" spans="1:1">
      <c r="A143" t="s">
        <v>557</v>
      </c>
    </row>
    <row r="144" spans="1:1">
      <c r="A144" t="s">
        <v>1260</v>
      </c>
    </row>
    <row r="145" spans="1:1">
      <c r="A145" t="s">
        <v>1261</v>
      </c>
    </row>
    <row r="146" spans="1:1">
      <c r="A146" t="s">
        <v>1262</v>
      </c>
    </row>
    <row r="147" spans="1:1">
      <c r="A147" t="s">
        <v>1263</v>
      </c>
    </row>
    <row r="148" spans="1:1">
      <c r="A148" t="s">
        <v>558</v>
      </c>
    </row>
    <row r="149" spans="1:1">
      <c r="A149" t="s">
        <v>559</v>
      </c>
    </row>
    <row r="150" spans="1:1">
      <c r="A150" t="s">
        <v>560</v>
      </c>
    </row>
    <row r="151" spans="1:1">
      <c r="A151" t="s">
        <v>561</v>
      </c>
    </row>
    <row r="152" spans="1:1">
      <c r="A152" t="s">
        <v>1264</v>
      </c>
    </row>
    <row r="153" spans="1:1">
      <c r="A153" t="s">
        <v>562</v>
      </c>
    </row>
    <row r="154" spans="1:1">
      <c r="A154" t="s">
        <v>1107</v>
      </c>
    </row>
    <row r="155" spans="1:1">
      <c r="A155" t="s">
        <v>563</v>
      </c>
    </row>
    <row r="156" spans="1:1">
      <c r="A156" t="s">
        <v>1265</v>
      </c>
    </row>
    <row r="157" spans="1:1">
      <c r="A157" t="s">
        <v>1108</v>
      </c>
    </row>
    <row r="158" spans="1:1">
      <c r="A158" t="s">
        <v>1266</v>
      </c>
    </row>
    <row r="159" spans="1:1">
      <c r="A159" t="s">
        <v>1267</v>
      </c>
    </row>
    <row r="160" spans="1:1">
      <c r="A160" t="s">
        <v>564</v>
      </c>
    </row>
    <row r="161" spans="1:1">
      <c r="A161" t="s">
        <v>565</v>
      </c>
    </row>
    <row r="162" spans="1:1">
      <c r="A162" t="s">
        <v>566</v>
      </c>
    </row>
    <row r="163" spans="1:1">
      <c r="A163" t="s">
        <v>567</v>
      </c>
    </row>
    <row r="164" spans="1:1">
      <c r="A164" t="s">
        <v>1268</v>
      </c>
    </row>
    <row r="165" spans="1:1">
      <c r="A165" t="s">
        <v>568</v>
      </c>
    </row>
    <row r="166" spans="1:1">
      <c r="A166" t="s">
        <v>1269</v>
      </c>
    </row>
    <row r="167" spans="1:1">
      <c r="A167" t="s">
        <v>1109</v>
      </c>
    </row>
    <row r="168" spans="1:1">
      <c r="A168" t="s">
        <v>1270</v>
      </c>
    </row>
    <row r="169" spans="1:1">
      <c r="A169" t="s">
        <v>1271</v>
      </c>
    </row>
    <row r="170" spans="1:1">
      <c r="A170" t="s">
        <v>569</v>
      </c>
    </row>
    <row r="171" spans="1:1">
      <c r="A171" t="s">
        <v>570</v>
      </c>
    </row>
    <row r="172" spans="1:1">
      <c r="A172" t="s">
        <v>1272</v>
      </c>
    </row>
    <row r="173" spans="1:1">
      <c r="A173" t="s">
        <v>1273</v>
      </c>
    </row>
    <row r="174" spans="1:1">
      <c r="A174" t="s">
        <v>1274</v>
      </c>
    </row>
    <row r="175" spans="1:1">
      <c r="A175" t="s">
        <v>1275</v>
      </c>
    </row>
    <row r="176" spans="1:1">
      <c r="A176" t="s">
        <v>1276</v>
      </c>
    </row>
    <row r="177" spans="1:1">
      <c r="A177" t="s">
        <v>1277</v>
      </c>
    </row>
    <row r="178" spans="1:1">
      <c r="A178" t="s">
        <v>1278</v>
      </c>
    </row>
    <row r="179" spans="1:1">
      <c r="A179" t="s">
        <v>1279</v>
      </c>
    </row>
    <row r="180" spans="1:1">
      <c r="A180" t="s">
        <v>1280</v>
      </c>
    </row>
    <row r="181" spans="1:1">
      <c r="A181" t="s">
        <v>571</v>
      </c>
    </row>
    <row r="182" spans="1:1">
      <c r="A182" t="s">
        <v>572</v>
      </c>
    </row>
    <row r="183" spans="1:1">
      <c r="A183" t="s">
        <v>1053</v>
      </c>
    </row>
    <row r="184" spans="1:1">
      <c r="A184" t="s">
        <v>1281</v>
      </c>
    </row>
    <row r="185" spans="1:1">
      <c r="A185" t="s">
        <v>573</v>
      </c>
    </row>
    <row r="186" spans="1:1">
      <c r="A186" t="s">
        <v>1282</v>
      </c>
    </row>
    <row r="187" spans="1:1">
      <c r="A187" t="s">
        <v>1283</v>
      </c>
    </row>
    <row r="188" spans="1:1">
      <c r="A188" t="s">
        <v>1284</v>
      </c>
    </row>
    <row r="189" spans="1:1">
      <c r="A189" t="s">
        <v>1285</v>
      </c>
    </row>
    <row r="190" spans="1:1">
      <c r="A190" t="s">
        <v>1286</v>
      </c>
    </row>
    <row r="191" spans="1:1">
      <c r="A191" t="s">
        <v>1287</v>
      </c>
    </row>
    <row r="192" spans="1:1">
      <c r="A192" t="s">
        <v>574</v>
      </c>
    </row>
    <row r="193" spans="1:1">
      <c r="A193" t="s">
        <v>1288</v>
      </c>
    </row>
    <row r="194" spans="1:1">
      <c r="A194" t="s">
        <v>1289</v>
      </c>
    </row>
    <row r="195" spans="1:1">
      <c r="A195" t="s">
        <v>575</v>
      </c>
    </row>
    <row r="196" spans="1:1">
      <c r="A196" t="s">
        <v>576</v>
      </c>
    </row>
    <row r="197" spans="1:1">
      <c r="A197" t="s">
        <v>1290</v>
      </c>
    </row>
    <row r="198" spans="1:1">
      <c r="A198" t="s">
        <v>1291</v>
      </c>
    </row>
    <row r="199" spans="1:1">
      <c r="A199" t="s">
        <v>1292</v>
      </c>
    </row>
    <row r="200" spans="1:1">
      <c r="A200" t="s">
        <v>577</v>
      </c>
    </row>
    <row r="201" spans="1:1">
      <c r="A201" t="s">
        <v>1293</v>
      </c>
    </row>
    <row r="202" spans="1:1">
      <c r="A202" t="s">
        <v>578</v>
      </c>
    </row>
    <row r="203" spans="1:1">
      <c r="A203" t="s">
        <v>1294</v>
      </c>
    </row>
    <row r="204" spans="1:1">
      <c r="A204" t="s">
        <v>1295</v>
      </c>
    </row>
    <row r="205" spans="1:1">
      <c r="A205" t="s">
        <v>1296</v>
      </c>
    </row>
    <row r="206" spans="1:1">
      <c r="A206" t="s">
        <v>579</v>
      </c>
    </row>
    <row r="207" spans="1:1">
      <c r="A207" t="s">
        <v>1297</v>
      </c>
    </row>
    <row r="208" spans="1:1">
      <c r="A208" t="s">
        <v>1298</v>
      </c>
    </row>
    <row r="209" spans="1:1">
      <c r="A209" t="s">
        <v>1299</v>
      </c>
    </row>
    <row r="210" spans="1:1">
      <c r="A210" t="s">
        <v>1300</v>
      </c>
    </row>
    <row r="211" spans="1:1">
      <c r="A211" t="s">
        <v>1301</v>
      </c>
    </row>
    <row r="212" spans="1:1">
      <c r="A212" t="s">
        <v>1302</v>
      </c>
    </row>
    <row r="213" spans="1:1">
      <c r="A213" t="s">
        <v>1303</v>
      </c>
    </row>
    <row r="214" spans="1:1">
      <c r="A214" t="s">
        <v>1304</v>
      </c>
    </row>
    <row r="215" spans="1:1">
      <c r="A215" t="s">
        <v>580</v>
      </c>
    </row>
    <row r="216" spans="1:1">
      <c r="A216" t="s">
        <v>1305</v>
      </c>
    </row>
    <row r="217" spans="1:1">
      <c r="A217" t="s">
        <v>1306</v>
      </c>
    </row>
    <row r="218" spans="1:1">
      <c r="A218" t="s">
        <v>1307</v>
      </c>
    </row>
    <row r="219" spans="1:1">
      <c r="A219" t="s">
        <v>1308</v>
      </c>
    </row>
    <row r="220" spans="1:1">
      <c r="A220" t="s">
        <v>1309</v>
      </c>
    </row>
    <row r="221" spans="1:1">
      <c r="A221" t="s">
        <v>1310</v>
      </c>
    </row>
    <row r="222" spans="1:1">
      <c r="A222" t="s">
        <v>581</v>
      </c>
    </row>
    <row r="223" spans="1:1">
      <c r="A223" t="s">
        <v>1311</v>
      </c>
    </row>
    <row r="224" spans="1:1">
      <c r="A224" t="s">
        <v>1312</v>
      </c>
    </row>
    <row r="225" spans="1:1">
      <c r="A225" t="s">
        <v>1313</v>
      </c>
    </row>
    <row r="226" spans="1:1">
      <c r="A226" t="s">
        <v>1314</v>
      </c>
    </row>
    <row r="227" spans="1:1">
      <c r="A227" t="s">
        <v>1315</v>
      </c>
    </row>
    <row r="228" spans="1:1">
      <c r="A228" t="s">
        <v>1316</v>
      </c>
    </row>
    <row r="229" spans="1:1">
      <c r="A229" t="s">
        <v>1317</v>
      </c>
    </row>
    <row r="230" spans="1:1">
      <c r="A230" t="s">
        <v>582</v>
      </c>
    </row>
    <row r="231" spans="1:1">
      <c r="A231" t="s">
        <v>583</v>
      </c>
    </row>
    <row r="232" spans="1:1">
      <c r="A232" t="s">
        <v>1318</v>
      </c>
    </row>
    <row r="233" spans="1:1">
      <c r="A233" t="s">
        <v>1319</v>
      </c>
    </row>
    <row r="234" spans="1:1">
      <c r="A234" t="s">
        <v>1320</v>
      </c>
    </row>
    <row r="235" spans="1:1">
      <c r="A235" t="s">
        <v>1321</v>
      </c>
    </row>
    <row r="236" spans="1:1">
      <c r="A236" t="s">
        <v>584</v>
      </c>
    </row>
    <row r="237" spans="1:1">
      <c r="A237" t="s">
        <v>585</v>
      </c>
    </row>
    <row r="238" spans="1:1">
      <c r="A238" t="s">
        <v>1322</v>
      </c>
    </row>
    <row r="239" spans="1:1">
      <c r="A239" t="s">
        <v>1323</v>
      </c>
    </row>
    <row r="240" spans="1:1">
      <c r="A240" t="s">
        <v>586</v>
      </c>
    </row>
    <row r="241" spans="1:1">
      <c r="A241" t="s">
        <v>1324</v>
      </c>
    </row>
    <row r="242" spans="1:1">
      <c r="A242" t="s">
        <v>1325</v>
      </c>
    </row>
    <row r="243" spans="1:1">
      <c r="A243" t="s">
        <v>1326</v>
      </c>
    </row>
    <row r="244" spans="1:1">
      <c r="A244" t="s">
        <v>1327</v>
      </c>
    </row>
    <row r="245" spans="1:1">
      <c r="A245" t="s">
        <v>1328</v>
      </c>
    </row>
    <row r="246" spans="1:1">
      <c r="A246" t="s">
        <v>1329</v>
      </c>
    </row>
    <row r="247" spans="1:1">
      <c r="A247" t="s">
        <v>1330</v>
      </c>
    </row>
    <row r="248" spans="1:1">
      <c r="A248" t="s">
        <v>587</v>
      </c>
    </row>
    <row r="249" spans="1:1">
      <c r="A249" t="s">
        <v>1331</v>
      </c>
    </row>
    <row r="250" spans="1:1">
      <c r="A250" t="s">
        <v>1332</v>
      </c>
    </row>
    <row r="251" spans="1:1">
      <c r="A251" t="s">
        <v>1333</v>
      </c>
    </row>
    <row r="252" spans="1:1">
      <c r="A252" t="s">
        <v>1334</v>
      </c>
    </row>
    <row r="253" spans="1:1">
      <c r="A253" t="s">
        <v>588</v>
      </c>
    </row>
    <row r="254" spans="1:1">
      <c r="A254" t="s">
        <v>1335</v>
      </c>
    </row>
    <row r="255" spans="1:1">
      <c r="A255" t="s">
        <v>589</v>
      </c>
    </row>
    <row r="256" spans="1:1">
      <c r="A256" t="s">
        <v>1336</v>
      </c>
    </row>
    <row r="257" spans="1:1">
      <c r="A257" t="s">
        <v>590</v>
      </c>
    </row>
    <row r="258" spans="1:1">
      <c r="A258" t="s">
        <v>591</v>
      </c>
    </row>
    <row r="259" spans="1:1">
      <c r="A259" t="s">
        <v>592</v>
      </c>
    </row>
    <row r="260" spans="1:1">
      <c r="A260" t="s">
        <v>1337</v>
      </c>
    </row>
    <row r="261" spans="1:1">
      <c r="A261" t="s">
        <v>1338</v>
      </c>
    </row>
    <row r="262" spans="1:1">
      <c r="A262" t="s">
        <v>1339</v>
      </c>
    </row>
    <row r="263" spans="1:1">
      <c r="A263" t="s">
        <v>1340</v>
      </c>
    </row>
    <row r="264" spans="1:1">
      <c r="A264" t="s">
        <v>1341</v>
      </c>
    </row>
    <row r="265" spans="1:1">
      <c r="A265" t="s">
        <v>1342</v>
      </c>
    </row>
    <row r="266" spans="1:1">
      <c r="A266" t="s">
        <v>1343</v>
      </c>
    </row>
    <row r="267" spans="1:1">
      <c r="A267" t="s">
        <v>1344</v>
      </c>
    </row>
    <row r="268" spans="1:1">
      <c r="A268" t="s">
        <v>1345</v>
      </c>
    </row>
    <row r="269" spans="1:1">
      <c r="A269" t="s">
        <v>1346</v>
      </c>
    </row>
    <row r="270" spans="1:1">
      <c r="A270" t="s">
        <v>1347</v>
      </c>
    </row>
    <row r="271" spans="1:1">
      <c r="A271" t="s">
        <v>1348</v>
      </c>
    </row>
    <row r="272" spans="1:1">
      <c r="A272" t="s">
        <v>1349</v>
      </c>
    </row>
    <row r="273" spans="1:1">
      <c r="A273" t="s">
        <v>1350</v>
      </c>
    </row>
    <row r="274" spans="1:1">
      <c r="A274" t="s">
        <v>1351</v>
      </c>
    </row>
    <row r="275" spans="1:1">
      <c r="A275" t="s">
        <v>1352</v>
      </c>
    </row>
    <row r="276" spans="1:1">
      <c r="A276" t="s">
        <v>1353</v>
      </c>
    </row>
    <row r="277" spans="1:1">
      <c r="A277" t="s">
        <v>1354</v>
      </c>
    </row>
    <row r="278" spans="1:1">
      <c r="A278" t="s">
        <v>593</v>
      </c>
    </row>
    <row r="279" spans="1:1">
      <c r="A279" t="s">
        <v>1355</v>
      </c>
    </row>
    <row r="280" spans="1:1">
      <c r="A280" t="s">
        <v>1356</v>
      </c>
    </row>
    <row r="281" spans="1:1">
      <c r="A281" t="s">
        <v>1357</v>
      </c>
    </row>
    <row r="282" spans="1:1">
      <c r="A282" t="s">
        <v>1358</v>
      </c>
    </row>
    <row r="283" spans="1:1">
      <c r="A283" t="s">
        <v>1359</v>
      </c>
    </row>
    <row r="284" spans="1:1">
      <c r="A284" t="s">
        <v>594</v>
      </c>
    </row>
    <row r="285" spans="1:1">
      <c r="A285" t="s">
        <v>1360</v>
      </c>
    </row>
    <row r="286" spans="1:1">
      <c r="A286" t="s">
        <v>595</v>
      </c>
    </row>
    <row r="287" spans="1:1">
      <c r="A287" t="s">
        <v>596</v>
      </c>
    </row>
    <row r="288" spans="1:1">
      <c r="A288" t="s">
        <v>1361</v>
      </c>
    </row>
    <row r="289" spans="1:1">
      <c r="A289" t="s">
        <v>1362</v>
      </c>
    </row>
    <row r="290" spans="1:1">
      <c r="A290" t="s">
        <v>597</v>
      </c>
    </row>
    <row r="291" spans="1:1">
      <c r="A291" t="s">
        <v>1363</v>
      </c>
    </row>
    <row r="292" spans="1:1">
      <c r="A292" t="s">
        <v>1364</v>
      </c>
    </row>
    <row r="293" spans="1:1">
      <c r="A293" t="s">
        <v>1365</v>
      </c>
    </row>
    <row r="294" spans="1:1">
      <c r="A294" t="s">
        <v>1366</v>
      </c>
    </row>
    <row r="295" spans="1:1">
      <c r="A295" t="s">
        <v>1367</v>
      </c>
    </row>
    <row r="296" spans="1:1">
      <c r="A296" t="s">
        <v>1368</v>
      </c>
    </row>
    <row r="297" spans="1:1">
      <c r="A297" t="s">
        <v>1369</v>
      </c>
    </row>
    <row r="298" spans="1:1">
      <c r="A298" t="s">
        <v>598</v>
      </c>
    </row>
    <row r="299" spans="1:1">
      <c r="A299" t="s">
        <v>599</v>
      </c>
    </row>
    <row r="300" spans="1:1">
      <c r="A300" t="s">
        <v>600</v>
      </c>
    </row>
    <row r="301" spans="1:1">
      <c r="A301" t="s">
        <v>1370</v>
      </c>
    </row>
    <row r="302" spans="1:1">
      <c r="A302" t="s">
        <v>1371</v>
      </c>
    </row>
    <row r="303" spans="1:1">
      <c r="A303" t="s">
        <v>1372</v>
      </c>
    </row>
    <row r="304" spans="1:1">
      <c r="A304" t="s">
        <v>1373</v>
      </c>
    </row>
    <row r="305" spans="1:1">
      <c r="A305" t="s">
        <v>1374</v>
      </c>
    </row>
    <row r="306" spans="1:1">
      <c r="A306" t="s">
        <v>1375</v>
      </c>
    </row>
    <row r="307" spans="1:1">
      <c r="A307" t="s">
        <v>1376</v>
      </c>
    </row>
    <row r="308" spans="1:1">
      <c r="A308" t="s">
        <v>1377</v>
      </c>
    </row>
    <row r="309" spans="1:1">
      <c r="A309" t="s">
        <v>601</v>
      </c>
    </row>
    <row r="310" spans="1:1">
      <c r="A310" t="s">
        <v>602</v>
      </c>
    </row>
    <row r="311" spans="1:1">
      <c r="A311" t="s">
        <v>1378</v>
      </c>
    </row>
    <row r="312" spans="1:1">
      <c r="A312" t="s">
        <v>1379</v>
      </c>
    </row>
    <row r="313" spans="1:1">
      <c r="A313" t="s">
        <v>1380</v>
      </c>
    </row>
    <row r="314" spans="1:1">
      <c r="A314" t="s">
        <v>1381</v>
      </c>
    </row>
    <row r="315" spans="1:1">
      <c r="A315" t="s">
        <v>1382</v>
      </c>
    </row>
    <row r="316" spans="1:1">
      <c r="A316" t="s">
        <v>1383</v>
      </c>
    </row>
    <row r="317" spans="1:1">
      <c r="A317" t="s">
        <v>603</v>
      </c>
    </row>
    <row r="318" spans="1:1">
      <c r="A318" t="s">
        <v>1384</v>
      </c>
    </row>
    <row r="319" spans="1:1">
      <c r="A319" t="s">
        <v>1385</v>
      </c>
    </row>
    <row r="320" spans="1:1">
      <c r="A320" t="s">
        <v>1386</v>
      </c>
    </row>
    <row r="321" spans="1:1">
      <c r="A321" t="s">
        <v>604</v>
      </c>
    </row>
    <row r="322" spans="1:1">
      <c r="A322" t="s">
        <v>1387</v>
      </c>
    </row>
    <row r="323" spans="1:1">
      <c r="A323" t="s">
        <v>1388</v>
      </c>
    </row>
    <row r="324" spans="1:1">
      <c r="A324" t="s">
        <v>1389</v>
      </c>
    </row>
    <row r="325" spans="1:1">
      <c r="A325" t="s">
        <v>1390</v>
      </c>
    </row>
    <row r="326" spans="1:1">
      <c r="A326" t="s">
        <v>1391</v>
      </c>
    </row>
    <row r="327" spans="1:1">
      <c r="A327" t="s">
        <v>605</v>
      </c>
    </row>
    <row r="328" spans="1:1">
      <c r="A328" t="s">
        <v>606</v>
      </c>
    </row>
    <row r="329" spans="1:1">
      <c r="A329" t="s">
        <v>607</v>
      </c>
    </row>
    <row r="330" spans="1:1">
      <c r="A330" t="s">
        <v>608</v>
      </c>
    </row>
    <row r="331" spans="1:1">
      <c r="A331" t="s">
        <v>1110</v>
      </c>
    </row>
    <row r="332" spans="1:1">
      <c r="A332" t="s">
        <v>1392</v>
      </c>
    </row>
    <row r="333" spans="1:1">
      <c r="A333" t="s">
        <v>1393</v>
      </c>
    </row>
    <row r="334" spans="1:1">
      <c r="A334" t="s">
        <v>1394</v>
      </c>
    </row>
    <row r="335" spans="1:1">
      <c r="A335" t="s">
        <v>1111</v>
      </c>
    </row>
    <row r="336" spans="1:1">
      <c r="A336" t="s">
        <v>1395</v>
      </c>
    </row>
    <row r="337" spans="1:1">
      <c r="A337" t="s">
        <v>609</v>
      </c>
    </row>
    <row r="338" spans="1:1">
      <c r="A338" t="s">
        <v>610</v>
      </c>
    </row>
    <row r="339" spans="1:1">
      <c r="A339" t="s">
        <v>1112</v>
      </c>
    </row>
    <row r="340" spans="1:1">
      <c r="A340" t="s">
        <v>1396</v>
      </c>
    </row>
    <row r="341" spans="1:1">
      <c r="A341" t="s">
        <v>1397</v>
      </c>
    </row>
    <row r="342" spans="1:1">
      <c r="A342" t="s">
        <v>611</v>
      </c>
    </row>
    <row r="343" spans="1:1">
      <c r="A343" t="s">
        <v>1398</v>
      </c>
    </row>
    <row r="344" spans="1:1">
      <c r="A344" t="s">
        <v>1399</v>
      </c>
    </row>
    <row r="345" spans="1:1">
      <c r="A345" t="s">
        <v>1400</v>
      </c>
    </row>
    <row r="346" spans="1:1">
      <c r="A346" t="s">
        <v>1401</v>
      </c>
    </row>
    <row r="347" spans="1:1">
      <c r="A347" t="s">
        <v>1402</v>
      </c>
    </row>
    <row r="348" spans="1:1">
      <c r="A348" t="s">
        <v>1403</v>
      </c>
    </row>
    <row r="349" spans="1:1">
      <c r="A349" t="s">
        <v>1404</v>
      </c>
    </row>
    <row r="350" spans="1:1">
      <c r="A350" t="s">
        <v>612</v>
      </c>
    </row>
    <row r="351" spans="1:1">
      <c r="A351" t="s">
        <v>1405</v>
      </c>
    </row>
    <row r="352" spans="1:1">
      <c r="A352" t="s">
        <v>1406</v>
      </c>
    </row>
    <row r="353" spans="1:1">
      <c r="A353" t="s">
        <v>1407</v>
      </c>
    </row>
    <row r="354" spans="1:1">
      <c r="A354" t="s">
        <v>1408</v>
      </c>
    </row>
    <row r="355" spans="1:1">
      <c r="A355" t="s">
        <v>1113</v>
      </c>
    </row>
    <row r="356" spans="1:1">
      <c r="A356" t="s">
        <v>613</v>
      </c>
    </row>
    <row r="357" spans="1:1">
      <c r="A357" t="s">
        <v>1409</v>
      </c>
    </row>
    <row r="358" spans="1:1">
      <c r="A358" t="s">
        <v>1410</v>
      </c>
    </row>
    <row r="359" spans="1:1">
      <c r="A359" t="s">
        <v>1411</v>
      </c>
    </row>
    <row r="360" spans="1:1">
      <c r="A360" t="s">
        <v>1412</v>
      </c>
    </row>
    <row r="361" spans="1:1">
      <c r="A361" t="s">
        <v>1413</v>
      </c>
    </row>
    <row r="362" spans="1:1">
      <c r="A362" t="s">
        <v>1414</v>
      </c>
    </row>
    <row r="363" spans="1:1">
      <c r="A363" t="s">
        <v>1415</v>
      </c>
    </row>
    <row r="364" spans="1:1">
      <c r="A364" t="s">
        <v>1416</v>
      </c>
    </row>
    <row r="365" spans="1:1">
      <c r="A365" t="s">
        <v>1417</v>
      </c>
    </row>
    <row r="366" spans="1:1">
      <c r="A366" t="s">
        <v>614</v>
      </c>
    </row>
    <row r="367" spans="1:1">
      <c r="A367" t="s">
        <v>615</v>
      </c>
    </row>
    <row r="368" spans="1:1">
      <c r="A368" t="s">
        <v>1418</v>
      </c>
    </row>
    <row r="369" spans="1:1">
      <c r="A369" t="s">
        <v>1419</v>
      </c>
    </row>
    <row r="370" spans="1:1">
      <c r="A370" t="s">
        <v>1420</v>
      </c>
    </row>
    <row r="371" spans="1:1">
      <c r="A371" t="s">
        <v>1421</v>
      </c>
    </row>
    <row r="372" spans="1:1">
      <c r="A372" t="s">
        <v>616</v>
      </c>
    </row>
    <row r="373" spans="1:1">
      <c r="A373" t="s">
        <v>1422</v>
      </c>
    </row>
    <row r="374" spans="1:1">
      <c r="A374" t="s">
        <v>1423</v>
      </c>
    </row>
    <row r="375" spans="1:1">
      <c r="A375" t="s">
        <v>1424</v>
      </c>
    </row>
    <row r="376" spans="1:1">
      <c r="A376" t="s">
        <v>1425</v>
      </c>
    </row>
    <row r="377" spans="1:1">
      <c r="A377" t="s">
        <v>1426</v>
      </c>
    </row>
    <row r="378" spans="1:1">
      <c r="A378" t="s">
        <v>1054</v>
      </c>
    </row>
    <row r="379" spans="1:1">
      <c r="A379" t="s">
        <v>617</v>
      </c>
    </row>
    <row r="380" spans="1:1">
      <c r="A380" t="s">
        <v>1427</v>
      </c>
    </row>
    <row r="381" spans="1:1">
      <c r="A381" t="s">
        <v>1428</v>
      </c>
    </row>
    <row r="382" spans="1:1">
      <c r="A382" t="s">
        <v>1429</v>
      </c>
    </row>
    <row r="383" spans="1:1">
      <c r="A383" t="s">
        <v>1430</v>
      </c>
    </row>
    <row r="384" spans="1:1">
      <c r="A384" t="s">
        <v>1431</v>
      </c>
    </row>
    <row r="385" spans="1:1">
      <c r="A385" t="s">
        <v>1432</v>
      </c>
    </row>
    <row r="386" spans="1:1">
      <c r="A386" t="s">
        <v>1433</v>
      </c>
    </row>
    <row r="387" spans="1:1">
      <c r="A387" t="s">
        <v>1434</v>
      </c>
    </row>
    <row r="388" spans="1:1">
      <c r="A388" t="s">
        <v>1435</v>
      </c>
    </row>
    <row r="389" spans="1:1">
      <c r="A389" t="s">
        <v>1436</v>
      </c>
    </row>
    <row r="390" spans="1:1">
      <c r="A390" t="s">
        <v>1437</v>
      </c>
    </row>
    <row r="391" spans="1:1">
      <c r="A391" t="s">
        <v>1438</v>
      </c>
    </row>
    <row r="392" spans="1:1">
      <c r="A392" t="s">
        <v>1439</v>
      </c>
    </row>
    <row r="393" spans="1:1">
      <c r="A393" t="s">
        <v>1440</v>
      </c>
    </row>
    <row r="394" spans="1:1">
      <c r="A394" t="s">
        <v>1441</v>
      </c>
    </row>
    <row r="395" spans="1:1">
      <c r="A395" t="s">
        <v>1442</v>
      </c>
    </row>
    <row r="396" spans="1:1">
      <c r="A396" t="s">
        <v>1443</v>
      </c>
    </row>
    <row r="397" spans="1:1">
      <c r="A397" t="s">
        <v>1444</v>
      </c>
    </row>
    <row r="398" spans="1:1">
      <c r="A398" t="s">
        <v>1445</v>
      </c>
    </row>
    <row r="399" spans="1:1">
      <c r="A399" t="s">
        <v>1446</v>
      </c>
    </row>
    <row r="400" spans="1:1">
      <c r="A400" t="s">
        <v>1447</v>
      </c>
    </row>
    <row r="401" spans="1:1">
      <c r="A401" t="s">
        <v>1448</v>
      </c>
    </row>
    <row r="402" spans="1:1">
      <c r="A402" t="s">
        <v>618</v>
      </c>
    </row>
    <row r="403" spans="1:1">
      <c r="A403" t="s">
        <v>1449</v>
      </c>
    </row>
    <row r="404" spans="1:1">
      <c r="A404" t="s">
        <v>1450</v>
      </c>
    </row>
    <row r="405" spans="1:1">
      <c r="A405" t="s">
        <v>1451</v>
      </c>
    </row>
    <row r="406" spans="1:1">
      <c r="A406" t="s">
        <v>1452</v>
      </c>
    </row>
    <row r="407" spans="1:1">
      <c r="A407" t="s">
        <v>619</v>
      </c>
    </row>
    <row r="408" spans="1:1">
      <c r="A408" t="s">
        <v>1453</v>
      </c>
    </row>
    <row r="409" spans="1:1">
      <c r="A409" t="s">
        <v>1454</v>
      </c>
    </row>
    <row r="410" spans="1:1">
      <c r="A410" t="s">
        <v>1455</v>
      </c>
    </row>
    <row r="411" spans="1:1">
      <c r="A411" t="s">
        <v>1456</v>
      </c>
    </row>
    <row r="412" spans="1:1">
      <c r="A412" t="s">
        <v>620</v>
      </c>
    </row>
    <row r="413" spans="1:1">
      <c r="A413" t="s">
        <v>1457</v>
      </c>
    </row>
    <row r="414" spans="1:1">
      <c r="A414" t="s">
        <v>1458</v>
      </c>
    </row>
    <row r="415" spans="1:1">
      <c r="A415" t="s">
        <v>1459</v>
      </c>
    </row>
    <row r="416" spans="1:1">
      <c r="A416" t="s">
        <v>1460</v>
      </c>
    </row>
    <row r="417" spans="1:1">
      <c r="A417" t="s">
        <v>1461</v>
      </c>
    </row>
    <row r="418" spans="1:1">
      <c r="A418" t="s">
        <v>1462</v>
      </c>
    </row>
    <row r="419" spans="1:1">
      <c r="A419" t="s">
        <v>1463</v>
      </c>
    </row>
    <row r="420" spans="1:1">
      <c r="A420" t="s">
        <v>1464</v>
      </c>
    </row>
    <row r="421" spans="1:1">
      <c r="A421" t="s">
        <v>1465</v>
      </c>
    </row>
    <row r="422" spans="1:1">
      <c r="A422" t="s">
        <v>1466</v>
      </c>
    </row>
    <row r="423" spans="1:1">
      <c r="A423" t="s">
        <v>621</v>
      </c>
    </row>
    <row r="424" spans="1:1">
      <c r="A424" t="s">
        <v>622</v>
      </c>
    </row>
    <row r="425" spans="1:1">
      <c r="A425" t="s">
        <v>1467</v>
      </c>
    </row>
    <row r="426" spans="1:1">
      <c r="A426" t="s">
        <v>1468</v>
      </c>
    </row>
    <row r="427" spans="1:1">
      <c r="A427" t="s">
        <v>623</v>
      </c>
    </row>
    <row r="428" spans="1:1">
      <c r="A428" t="s">
        <v>1469</v>
      </c>
    </row>
    <row r="429" spans="1:1">
      <c r="A429" t="s">
        <v>1470</v>
      </c>
    </row>
    <row r="430" spans="1:1">
      <c r="A430" t="s">
        <v>1471</v>
      </c>
    </row>
    <row r="431" spans="1:1">
      <c r="A431" t="s">
        <v>624</v>
      </c>
    </row>
    <row r="432" spans="1:1">
      <c r="A432" t="s">
        <v>1472</v>
      </c>
    </row>
    <row r="433" spans="1:1">
      <c r="A433" t="s">
        <v>1473</v>
      </c>
    </row>
    <row r="434" spans="1:1">
      <c r="A434" t="s">
        <v>625</v>
      </c>
    </row>
    <row r="435" spans="1:1">
      <c r="A435" t="s">
        <v>1474</v>
      </c>
    </row>
    <row r="436" spans="1:1">
      <c r="A436" t="s">
        <v>1475</v>
      </c>
    </row>
    <row r="437" spans="1:1">
      <c r="A437" t="s">
        <v>1476</v>
      </c>
    </row>
    <row r="438" spans="1:1">
      <c r="A438" t="s">
        <v>626</v>
      </c>
    </row>
    <row r="439" spans="1:1">
      <c r="A439" t="s">
        <v>1477</v>
      </c>
    </row>
    <row r="440" spans="1:1">
      <c r="A440" t="s">
        <v>1478</v>
      </c>
    </row>
    <row r="441" spans="1:1">
      <c r="A441" t="s">
        <v>627</v>
      </c>
    </row>
    <row r="442" spans="1:1">
      <c r="A442" t="s">
        <v>1479</v>
      </c>
    </row>
    <row r="443" spans="1:1">
      <c r="A443" t="s">
        <v>1480</v>
      </c>
    </row>
    <row r="444" spans="1:1">
      <c r="A444" t="s">
        <v>1481</v>
      </c>
    </row>
    <row r="445" spans="1:1">
      <c r="A445" t="s">
        <v>1482</v>
      </c>
    </row>
    <row r="446" spans="1:1">
      <c r="A446" t="s">
        <v>1483</v>
      </c>
    </row>
    <row r="447" spans="1:1">
      <c r="A447" t="s">
        <v>1484</v>
      </c>
    </row>
    <row r="448" spans="1:1">
      <c r="A448" t="s">
        <v>1485</v>
      </c>
    </row>
    <row r="449" spans="1:1">
      <c r="A449" t="s">
        <v>1486</v>
      </c>
    </row>
    <row r="450" spans="1:1">
      <c r="A450" t="s">
        <v>1487</v>
      </c>
    </row>
    <row r="451" spans="1:1">
      <c r="A451" t="s">
        <v>1488</v>
      </c>
    </row>
    <row r="452" spans="1:1">
      <c r="A452" t="s">
        <v>628</v>
      </c>
    </row>
    <row r="453" spans="1:1">
      <c r="A453" t="s">
        <v>1489</v>
      </c>
    </row>
    <row r="454" spans="1:1">
      <c r="A454" t="s">
        <v>1490</v>
      </c>
    </row>
    <row r="455" spans="1:1">
      <c r="A455" t="s">
        <v>1491</v>
      </c>
    </row>
    <row r="456" spans="1:1">
      <c r="A456" t="s">
        <v>1492</v>
      </c>
    </row>
    <row r="457" spans="1:1">
      <c r="A457" t="s">
        <v>629</v>
      </c>
    </row>
    <row r="458" spans="1:1">
      <c r="A458" t="s">
        <v>1493</v>
      </c>
    </row>
    <row r="459" spans="1:1">
      <c r="A459" t="s">
        <v>1494</v>
      </c>
    </row>
    <row r="460" spans="1:1">
      <c r="A460" t="s">
        <v>1495</v>
      </c>
    </row>
    <row r="461" spans="1:1">
      <c r="A461" t="s">
        <v>1496</v>
      </c>
    </row>
    <row r="462" spans="1:1">
      <c r="A462" t="s">
        <v>1497</v>
      </c>
    </row>
    <row r="463" spans="1:1">
      <c r="A463" t="s">
        <v>1498</v>
      </c>
    </row>
    <row r="464" spans="1:1">
      <c r="A464" t="s">
        <v>1499</v>
      </c>
    </row>
    <row r="465" spans="1:1">
      <c r="A465" t="s">
        <v>1500</v>
      </c>
    </row>
    <row r="466" spans="1:1">
      <c r="A466" t="s">
        <v>1501</v>
      </c>
    </row>
    <row r="467" spans="1:1">
      <c r="A467" t="s">
        <v>1502</v>
      </c>
    </row>
    <row r="468" spans="1:1">
      <c r="A468" t="s">
        <v>1503</v>
      </c>
    </row>
    <row r="469" spans="1:1">
      <c r="A469" t="s">
        <v>1504</v>
      </c>
    </row>
    <row r="470" spans="1:1">
      <c r="A470" t="s">
        <v>1505</v>
      </c>
    </row>
    <row r="471" spans="1:1">
      <c r="A471" t="s">
        <v>630</v>
      </c>
    </row>
    <row r="472" spans="1:1">
      <c r="A472" t="s">
        <v>1506</v>
      </c>
    </row>
    <row r="473" spans="1:1">
      <c r="A473" t="s">
        <v>1507</v>
      </c>
    </row>
    <row r="474" spans="1:1">
      <c r="A474" t="s">
        <v>1508</v>
      </c>
    </row>
    <row r="475" spans="1:1">
      <c r="A475" t="s">
        <v>1509</v>
      </c>
    </row>
    <row r="476" spans="1:1">
      <c r="A476" t="s">
        <v>1510</v>
      </c>
    </row>
    <row r="477" spans="1:1">
      <c r="A477" t="s">
        <v>1511</v>
      </c>
    </row>
    <row r="478" spans="1:1">
      <c r="A478" t="s">
        <v>1512</v>
      </c>
    </row>
    <row r="479" spans="1:1">
      <c r="A479" t="s">
        <v>1513</v>
      </c>
    </row>
    <row r="480" spans="1:1">
      <c r="A480" t="s">
        <v>1514</v>
      </c>
    </row>
    <row r="481" spans="1:1">
      <c r="A481" t="s">
        <v>1515</v>
      </c>
    </row>
    <row r="482" spans="1:1">
      <c r="A482" t="s">
        <v>1055</v>
      </c>
    </row>
    <row r="483" spans="1:1">
      <c r="A483" t="s">
        <v>1516</v>
      </c>
    </row>
    <row r="484" spans="1:1">
      <c r="A484" t="s">
        <v>1517</v>
      </c>
    </row>
    <row r="485" spans="1:1">
      <c r="A485" t="s">
        <v>1518</v>
      </c>
    </row>
    <row r="486" spans="1:1">
      <c r="A486" t="s">
        <v>1519</v>
      </c>
    </row>
    <row r="487" spans="1:1">
      <c r="A487" t="s">
        <v>1520</v>
      </c>
    </row>
    <row r="488" spans="1:1">
      <c r="A488" t="s">
        <v>631</v>
      </c>
    </row>
    <row r="489" spans="1:1">
      <c r="A489" t="s">
        <v>632</v>
      </c>
    </row>
    <row r="490" spans="1:1">
      <c r="A490" t="s">
        <v>1521</v>
      </c>
    </row>
    <row r="491" spans="1:1">
      <c r="A491" t="s">
        <v>1522</v>
      </c>
    </row>
    <row r="492" spans="1:1">
      <c r="A492" t="s">
        <v>1523</v>
      </c>
    </row>
    <row r="493" spans="1:1">
      <c r="A493" t="s">
        <v>1524</v>
      </c>
    </row>
    <row r="494" spans="1:1">
      <c r="A494" t="s">
        <v>1525</v>
      </c>
    </row>
    <row r="495" spans="1:1">
      <c r="A495" t="s">
        <v>1526</v>
      </c>
    </row>
    <row r="496" spans="1:1">
      <c r="A496" t="s">
        <v>1527</v>
      </c>
    </row>
    <row r="497" spans="1:1">
      <c r="A497" t="s">
        <v>1528</v>
      </c>
    </row>
    <row r="498" spans="1:1">
      <c r="A498" t="s">
        <v>1529</v>
      </c>
    </row>
    <row r="499" spans="1:1">
      <c r="A499" t="s">
        <v>1530</v>
      </c>
    </row>
    <row r="500" spans="1:1">
      <c r="A500" t="s">
        <v>1531</v>
      </c>
    </row>
    <row r="501" spans="1:1">
      <c r="A501" t="s">
        <v>1532</v>
      </c>
    </row>
    <row r="502" spans="1:1">
      <c r="A502" t="s">
        <v>1533</v>
      </c>
    </row>
    <row r="503" spans="1:1">
      <c r="A503" t="s">
        <v>633</v>
      </c>
    </row>
    <row r="504" spans="1:1">
      <c r="A504" t="s">
        <v>1534</v>
      </c>
    </row>
    <row r="505" spans="1:1">
      <c r="A505" t="s">
        <v>1535</v>
      </c>
    </row>
    <row r="506" spans="1:1">
      <c r="A506" t="s">
        <v>1536</v>
      </c>
    </row>
    <row r="507" spans="1:1">
      <c r="A507" t="s">
        <v>1537</v>
      </c>
    </row>
    <row r="508" spans="1:1">
      <c r="A508" t="s">
        <v>1538</v>
      </c>
    </row>
    <row r="509" spans="1:1">
      <c r="A509" t="s">
        <v>1539</v>
      </c>
    </row>
    <row r="510" spans="1:1">
      <c r="A510" t="s">
        <v>1540</v>
      </c>
    </row>
    <row r="511" spans="1:1">
      <c r="A511" t="s">
        <v>1541</v>
      </c>
    </row>
    <row r="512" spans="1:1">
      <c r="A512" t="s">
        <v>634</v>
      </c>
    </row>
    <row r="513" spans="1:1">
      <c r="A513" t="s">
        <v>1542</v>
      </c>
    </row>
    <row r="514" spans="1:1">
      <c r="A514" t="s">
        <v>1543</v>
      </c>
    </row>
    <row r="515" spans="1:1">
      <c r="A515" t="s">
        <v>1544</v>
      </c>
    </row>
    <row r="516" spans="1:1">
      <c r="A516" t="s">
        <v>1545</v>
      </c>
    </row>
    <row r="517" spans="1:1">
      <c r="A517" t="s">
        <v>1546</v>
      </c>
    </row>
    <row r="518" spans="1:1">
      <c r="A518" t="s">
        <v>1547</v>
      </c>
    </row>
    <row r="519" spans="1:1">
      <c r="A519" t="s">
        <v>1548</v>
      </c>
    </row>
    <row r="520" spans="1:1">
      <c r="A520" t="s">
        <v>1549</v>
      </c>
    </row>
    <row r="521" spans="1:1">
      <c r="A521" t="s">
        <v>1550</v>
      </c>
    </row>
    <row r="522" spans="1:1">
      <c r="A522" t="s">
        <v>1551</v>
      </c>
    </row>
    <row r="523" spans="1:1">
      <c r="A523" t="s">
        <v>1552</v>
      </c>
    </row>
    <row r="524" spans="1:1">
      <c r="A524" t="s">
        <v>1553</v>
      </c>
    </row>
    <row r="525" spans="1:1">
      <c r="A525" t="s">
        <v>635</v>
      </c>
    </row>
    <row r="526" spans="1:1">
      <c r="A526" t="s">
        <v>636</v>
      </c>
    </row>
    <row r="527" spans="1:1">
      <c r="A527" t="s">
        <v>1554</v>
      </c>
    </row>
    <row r="528" spans="1:1">
      <c r="A528" t="s">
        <v>1555</v>
      </c>
    </row>
    <row r="529" spans="1:1">
      <c r="A529" t="s">
        <v>1556</v>
      </c>
    </row>
    <row r="530" spans="1:1">
      <c r="A530" t="s">
        <v>1557</v>
      </c>
    </row>
    <row r="531" spans="1:1">
      <c r="A531" t="s">
        <v>1558</v>
      </c>
    </row>
    <row r="532" spans="1:1">
      <c r="A532" t="s">
        <v>1559</v>
      </c>
    </row>
    <row r="533" spans="1:1">
      <c r="A533" t="s">
        <v>637</v>
      </c>
    </row>
    <row r="534" spans="1:1">
      <c r="A534" t="s">
        <v>638</v>
      </c>
    </row>
    <row r="535" spans="1:1">
      <c r="A535" t="s">
        <v>639</v>
      </c>
    </row>
    <row r="536" spans="1:1">
      <c r="A536" t="s">
        <v>640</v>
      </c>
    </row>
    <row r="537" spans="1:1">
      <c r="A537" t="s">
        <v>641</v>
      </c>
    </row>
    <row r="538" spans="1:1">
      <c r="A538" t="s">
        <v>1560</v>
      </c>
    </row>
    <row r="539" spans="1:1">
      <c r="A539" t="s">
        <v>642</v>
      </c>
    </row>
    <row r="540" spans="1:1">
      <c r="A540" t="s">
        <v>1561</v>
      </c>
    </row>
    <row r="541" spans="1:1">
      <c r="A541" t="s">
        <v>1562</v>
      </c>
    </row>
    <row r="542" spans="1:1">
      <c r="A542" t="s">
        <v>1563</v>
      </c>
    </row>
    <row r="543" spans="1:1">
      <c r="A543" t="s">
        <v>1564</v>
      </c>
    </row>
    <row r="544" spans="1:1">
      <c r="A544" t="s">
        <v>1565</v>
      </c>
    </row>
    <row r="545" spans="1:1">
      <c r="A545" t="s">
        <v>1114</v>
      </c>
    </row>
    <row r="546" spans="1:1">
      <c r="A546" t="s">
        <v>643</v>
      </c>
    </row>
    <row r="547" spans="1:1">
      <c r="A547" t="s">
        <v>1566</v>
      </c>
    </row>
    <row r="548" spans="1:1">
      <c r="A548" t="s">
        <v>644</v>
      </c>
    </row>
    <row r="549" spans="1:1">
      <c r="A549" t="s">
        <v>645</v>
      </c>
    </row>
    <row r="550" spans="1:1">
      <c r="A550" t="s">
        <v>646</v>
      </c>
    </row>
    <row r="551" spans="1:1">
      <c r="A551" t="s">
        <v>647</v>
      </c>
    </row>
    <row r="552" spans="1:1">
      <c r="A552" t="s">
        <v>1567</v>
      </c>
    </row>
    <row r="553" spans="1:1">
      <c r="A553" t="s">
        <v>1115</v>
      </c>
    </row>
    <row r="554" spans="1:1">
      <c r="A554" t="s">
        <v>648</v>
      </c>
    </row>
    <row r="555" spans="1:1">
      <c r="A555" t="s">
        <v>1568</v>
      </c>
    </row>
    <row r="556" spans="1:1">
      <c r="A556" t="s">
        <v>1569</v>
      </c>
    </row>
    <row r="557" spans="1:1">
      <c r="A557" t="s">
        <v>1570</v>
      </c>
    </row>
    <row r="558" spans="1:1">
      <c r="A558" t="s">
        <v>649</v>
      </c>
    </row>
    <row r="559" spans="1:1">
      <c r="A559" t="s">
        <v>650</v>
      </c>
    </row>
    <row r="560" spans="1:1">
      <c r="A560" t="s">
        <v>651</v>
      </c>
    </row>
    <row r="561" spans="1:1">
      <c r="A561" t="s">
        <v>1571</v>
      </c>
    </row>
    <row r="562" spans="1:1">
      <c r="A562" t="s">
        <v>652</v>
      </c>
    </row>
    <row r="563" spans="1:1">
      <c r="A563" t="s">
        <v>653</v>
      </c>
    </row>
    <row r="564" spans="1:1">
      <c r="A564" t="s">
        <v>1056</v>
      </c>
    </row>
    <row r="565" spans="1:1">
      <c r="A565" t="s">
        <v>1572</v>
      </c>
    </row>
    <row r="566" spans="1:1">
      <c r="A566" t="s">
        <v>1573</v>
      </c>
    </row>
    <row r="567" spans="1:1">
      <c r="A567" t="s">
        <v>654</v>
      </c>
    </row>
    <row r="568" spans="1:1">
      <c r="A568" t="s">
        <v>655</v>
      </c>
    </row>
    <row r="569" spans="1:1">
      <c r="A569" t="s">
        <v>656</v>
      </c>
    </row>
    <row r="570" spans="1:1">
      <c r="A570" t="s">
        <v>657</v>
      </c>
    </row>
    <row r="571" spans="1:1">
      <c r="A571" t="s">
        <v>1574</v>
      </c>
    </row>
    <row r="572" spans="1:1">
      <c r="A572" t="s">
        <v>1575</v>
      </c>
    </row>
    <row r="573" spans="1:1">
      <c r="A573" t="s">
        <v>1576</v>
      </c>
    </row>
    <row r="574" spans="1:1">
      <c r="A574" t="s">
        <v>1577</v>
      </c>
    </row>
    <row r="575" spans="1:1">
      <c r="A575" t="s">
        <v>1578</v>
      </c>
    </row>
    <row r="576" spans="1:1">
      <c r="A576" t="s">
        <v>1579</v>
      </c>
    </row>
    <row r="577" spans="1:1">
      <c r="A577" t="s">
        <v>1116</v>
      </c>
    </row>
    <row r="578" spans="1:1">
      <c r="A578" t="s">
        <v>1580</v>
      </c>
    </row>
    <row r="579" spans="1:1">
      <c r="A579" t="s">
        <v>1581</v>
      </c>
    </row>
    <row r="580" spans="1:1">
      <c r="A580" t="s">
        <v>658</v>
      </c>
    </row>
    <row r="581" spans="1:1">
      <c r="A581" t="s">
        <v>1582</v>
      </c>
    </row>
    <row r="582" spans="1:1">
      <c r="A582" t="s">
        <v>1583</v>
      </c>
    </row>
    <row r="583" spans="1:1">
      <c r="A583" t="s">
        <v>1584</v>
      </c>
    </row>
    <row r="584" spans="1:1">
      <c r="A584" t="s">
        <v>1585</v>
      </c>
    </row>
    <row r="585" spans="1:1">
      <c r="A585" t="s">
        <v>1586</v>
      </c>
    </row>
    <row r="586" spans="1:1">
      <c r="A586" t="s">
        <v>1587</v>
      </c>
    </row>
    <row r="587" spans="1:1">
      <c r="A587" t="s">
        <v>1588</v>
      </c>
    </row>
    <row r="588" spans="1:1">
      <c r="A588" t="s">
        <v>1589</v>
      </c>
    </row>
    <row r="589" spans="1:1">
      <c r="A589" t="s">
        <v>1590</v>
      </c>
    </row>
    <row r="590" spans="1:1">
      <c r="A590" t="s">
        <v>1117</v>
      </c>
    </row>
    <row r="591" spans="1:1">
      <c r="A591" t="s">
        <v>659</v>
      </c>
    </row>
    <row r="592" spans="1:1">
      <c r="A592" t="s">
        <v>1591</v>
      </c>
    </row>
    <row r="593" spans="1:1">
      <c r="A593" t="s">
        <v>1592</v>
      </c>
    </row>
    <row r="594" spans="1:1">
      <c r="A594" t="s">
        <v>1593</v>
      </c>
    </row>
    <row r="595" spans="1:1">
      <c r="A595" t="s">
        <v>660</v>
      </c>
    </row>
    <row r="596" spans="1:1">
      <c r="A596" t="s">
        <v>1118</v>
      </c>
    </row>
    <row r="597" spans="1:1">
      <c r="A597" t="s">
        <v>661</v>
      </c>
    </row>
    <row r="598" spans="1:1">
      <c r="A598" t="s">
        <v>1594</v>
      </c>
    </row>
    <row r="599" spans="1:1">
      <c r="A599" t="s">
        <v>1595</v>
      </c>
    </row>
    <row r="600" spans="1:1">
      <c r="A600" t="s">
        <v>1596</v>
      </c>
    </row>
    <row r="601" spans="1:1">
      <c r="A601" t="s">
        <v>1597</v>
      </c>
    </row>
    <row r="602" spans="1:1">
      <c r="A602" t="s">
        <v>1598</v>
      </c>
    </row>
    <row r="603" spans="1:1">
      <c r="A603" t="s">
        <v>1599</v>
      </c>
    </row>
    <row r="604" spans="1:1">
      <c r="A604" t="s">
        <v>1600</v>
      </c>
    </row>
    <row r="605" spans="1:1">
      <c r="A605" t="s">
        <v>1601</v>
      </c>
    </row>
    <row r="606" spans="1:1">
      <c r="A606" t="s">
        <v>1602</v>
      </c>
    </row>
    <row r="607" spans="1:1">
      <c r="A607" t="s">
        <v>1603</v>
      </c>
    </row>
    <row r="608" spans="1:1">
      <c r="A608" t="s">
        <v>662</v>
      </c>
    </row>
    <row r="609" spans="1:1">
      <c r="A609" t="s">
        <v>1604</v>
      </c>
    </row>
    <row r="610" spans="1:1">
      <c r="A610" t="s">
        <v>1057</v>
      </c>
    </row>
    <row r="611" spans="1:1">
      <c r="A611" t="s">
        <v>1605</v>
      </c>
    </row>
    <row r="612" spans="1:1">
      <c r="A612" t="s">
        <v>1606</v>
      </c>
    </row>
    <row r="613" spans="1:1">
      <c r="A613" t="s">
        <v>663</v>
      </c>
    </row>
    <row r="614" spans="1:1">
      <c r="A614" t="s">
        <v>1607</v>
      </c>
    </row>
    <row r="615" spans="1:1">
      <c r="A615" t="s">
        <v>1608</v>
      </c>
    </row>
    <row r="616" spans="1:1">
      <c r="A616" t="s">
        <v>1609</v>
      </c>
    </row>
    <row r="617" spans="1:1">
      <c r="A617" t="s">
        <v>1610</v>
      </c>
    </row>
    <row r="618" spans="1:1">
      <c r="A618" t="s">
        <v>1611</v>
      </c>
    </row>
    <row r="619" spans="1:1">
      <c r="A619" t="s">
        <v>664</v>
      </c>
    </row>
    <row r="620" spans="1:1">
      <c r="A620" t="s">
        <v>1612</v>
      </c>
    </row>
    <row r="621" spans="1:1">
      <c r="A621" t="s">
        <v>1613</v>
      </c>
    </row>
    <row r="622" spans="1:1">
      <c r="A622" t="s">
        <v>1614</v>
      </c>
    </row>
    <row r="623" spans="1:1">
      <c r="A623" t="s">
        <v>1615</v>
      </c>
    </row>
    <row r="624" spans="1:1">
      <c r="A624" t="s">
        <v>1616</v>
      </c>
    </row>
    <row r="625" spans="1:1">
      <c r="A625" t="s">
        <v>1617</v>
      </c>
    </row>
    <row r="626" spans="1:1">
      <c r="A626" t="s">
        <v>1618</v>
      </c>
    </row>
    <row r="627" spans="1:1">
      <c r="A627" t="s">
        <v>1619</v>
      </c>
    </row>
    <row r="628" spans="1:1">
      <c r="A628" t="s">
        <v>1620</v>
      </c>
    </row>
    <row r="629" spans="1:1">
      <c r="A629" t="s">
        <v>1621</v>
      </c>
    </row>
    <row r="630" spans="1:1">
      <c r="A630" t="s">
        <v>1622</v>
      </c>
    </row>
    <row r="631" spans="1:1">
      <c r="A631" t="s">
        <v>1623</v>
      </c>
    </row>
    <row r="632" spans="1:1">
      <c r="A632" t="s">
        <v>1624</v>
      </c>
    </row>
    <row r="633" spans="1:1">
      <c r="A633" t="s">
        <v>665</v>
      </c>
    </row>
    <row r="634" spans="1:1">
      <c r="A634" t="s">
        <v>666</v>
      </c>
    </row>
    <row r="635" spans="1:1">
      <c r="A635" t="s">
        <v>1625</v>
      </c>
    </row>
    <row r="636" spans="1:1">
      <c r="A636" t="s">
        <v>1626</v>
      </c>
    </row>
    <row r="637" spans="1:1">
      <c r="A637" t="s">
        <v>1627</v>
      </c>
    </row>
    <row r="638" spans="1:1">
      <c r="A638" t="s">
        <v>1628</v>
      </c>
    </row>
    <row r="639" spans="1:1">
      <c r="A639" t="s">
        <v>667</v>
      </c>
    </row>
    <row r="640" spans="1:1">
      <c r="A640" t="s">
        <v>1629</v>
      </c>
    </row>
    <row r="641" spans="1:1">
      <c r="A641" t="s">
        <v>668</v>
      </c>
    </row>
    <row r="642" spans="1:1">
      <c r="A642" t="s">
        <v>1630</v>
      </c>
    </row>
    <row r="643" spans="1:1">
      <c r="A643" t="s">
        <v>1631</v>
      </c>
    </row>
    <row r="644" spans="1:1">
      <c r="A644" t="s">
        <v>1632</v>
      </c>
    </row>
    <row r="645" spans="1:1">
      <c r="A645" t="s">
        <v>1633</v>
      </c>
    </row>
    <row r="646" spans="1:1">
      <c r="A646" t="s">
        <v>1634</v>
      </c>
    </row>
    <row r="647" spans="1:1">
      <c r="A647" t="s">
        <v>1635</v>
      </c>
    </row>
    <row r="648" spans="1:1">
      <c r="A648" t="s">
        <v>1636</v>
      </c>
    </row>
    <row r="649" spans="1:1">
      <c r="A649" t="s">
        <v>1637</v>
      </c>
    </row>
    <row r="650" spans="1:1">
      <c r="A650" t="s">
        <v>1638</v>
      </c>
    </row>
    <row r="651" spans="1:1">
      <c r="A651" t="s">
        <v>1639</v>
      </c>
    </row>
    <row r="652" spans="1:1">
      <c r="A652" t="s">
        <v>1640</v>
      </c>
    </row>
    <row r="653" spans="1:1">
      <c r="A653" t="s">
        <v>1641</v>
      </c>
    </row>
    <row r="654" spans="1:1">
      <c r="A654" t="s">
        <v>1642</v>
      </c>
    </row>
    <row r="655" spans="1:1">
      <c r="A655" t="s">
        <v>1643</v>
      </c>
    </row>
    <row r="656" spans="1:1">
      <c r="A656" t="s">
        <v>1644</v>
      </c>
    </row>
    <row r="657" spans="1:1">
      <c r="A657" t="s">
        <v>1645</v>
      </c>
    </row>
    <row r="658" spans="1:1">
      <c r="A658" t="s">
        <v>1646</v>
      </c>
    </row>
    <row r="659" spans="1:1">
      <c r="A659" t="s">
        <v>1647</v>
      </c>
    </row>
    <row r="660" spans="1:1">
      <c r="A660" t="s">
        <v>1648</v>
      </c>
    </row>
    <row r="661" spans="1:1">
      <c r="A661" t="s">
        <v>1649</v>
      </c>
    </row>
    <row r="662" spans="1:1">
      <c r="A662" t="s">
        <v>1650</v>
      </c>
    </row>
    <row r="663" spans="1:1">
      <c r="A663" t="s">
        <v>1651</v>
      </c>
    </row>
    <row r="664" spans="1:1">
      <c r="A664" t="s">
        <v>1652</v>
      </c>
    </row>
    <row r="665" spans="1:1">
      <c r="A665" t="s">
        <v>1653</v>
      </c>
    </row>
    <row r="666" spans="1:1">
      <c r="A666" t="s">
        <v>1654</v>
      </c>
    </row>
    <row r="667" spans="1:1">
      <c r="A667" t="s">
        <v>1655</v>
      </c>
    </row>
    <row r="668" spans="1:1">
      <c r="A668" t="s">
        <v>1656</v>
      </c>
    </row>
    <row r="669" spans="1:1">
      <c r="A669" t="s">
        <v>1657</v>
      </c>
    </row>
    <row r="670" spans="1:1">
      <c r="A670" t="s">
        <v>1658</v>
      </c>
    </row>
    <row r="671" spans="1:1">
      <c r="A671" t="s">
        <v>1659</v>
      </c>
    </row>
    <row r="672" spans="1:1">
      <c r="A672" t="s">
        <v>1660</v>
      </c>
    </row>
    <row r="673" spans="1:1">
      <c r="A673" t="s">
        <v>1661</v>
      </c>
    </row>
    <row r="674" spans="1:1">
      <c r="A674" t="s">
        <v>1662</v>
      </c>
    </row>
    <row r="675" spans="1:1">
      <c r="A675" t="s">
        <v>1663</v>
      </c>
    </row>
    <row r="676" spans="1:1">
      <c r="A676" t="s">
        <v>1664</v>
      </c>
    </row>
    <row r="677" spans="1:1">
      <c r="A677" t="s">
        <v>1665</v>
      </c>
    </row>
    <row r="678" spans="1:1">
      <c r="A678" t="s">
        <v>1666</v>
      </c>
    </row>
    <row r="679" spans="1:1">
      <c r="A679" t="s">
        <v>1667</v>
      </c>
    </row>
    <row r="680" spans="1:1">
      <c r="A680" t="s">
        <v>1668</v>
      </c>
    </row>
    <row r="681" spans="1:1">
      <c r="A681" t="s">
        <v>1669</v>
      </c>
    </row>
    <row r="682" spans="1:1">
      <c r="A682" t="s">
        <v>1670</v>
      </c>
    </row>
    <row r="683" spans="1:1">
      <c r="A683" t="s">
        <v>1671</v>
      </c>
    </row>
    <row r="684" spans="1:1">
      <c r="A684" t="s">
        <v>1672</v>
      </c>
    </row>
    <row r="685" spans="1:1">
      <c r="A685" t="s">
        <v>1673</v>
      </c>
    </row>
    <row r="686" spans="1:1">
      <c r="A686" t="s">
        <v>1674</v>
      </c>
    </row>
    <row r="687" spans="1:1">
      <c r="A687" t="s">
        <v>1675</v>
      </c>
    </row>
    <row r="688" spans="1:1">
      <c r="A688" t="s">
        <v>1676</v>
      </c>
    </row>
    <row r="689" spans="1:1">
      <c r="A689" t="s">
        <v>1677</v>
      </c>
    </row>
    <row r="690" spans="1:1">
      <c r="A690" t="s">
        <v>1678</v>
      </c>
    </row>
    <row r="691" spans="1:1">
      <c r="A691" t="s">
        <v>1679</v>
      </c>
    </row>
    <row r="692" spans="1:1">
      <c r="A692" t="s">
        <v>1680</v>
      </c>
    </row>
    <row r="693" spans="1:1">
      <c r="A693" t="s">
        <v>1681</v>
      </c>
    </row>
    <row r="694" spans="1:1">
      <c r="A694" t="s">
        <v>1682</v>
      </c>
    </row>
    <row r="695" spans="1:1">
      <c r="A695" t="s">
        <v>1683</v>
      </c>
    </row>
    <row r="696" spans="1:1">
      <c r="A696" t="s">
        <v>1684</v>
      </c>
    </row>
    <row r="697" spans="1:1">
      <c r="A697" t="s">
        <v>1685</v>
      </c>
    </row>
    <row r="698" spans="1:1">
      <c r="A698" t="s">
        <v>1686</v>
      </c>
    </row>
    <row r="699" spans="1:1">
      <c r="A699" t="s">
        <v>1687</v>
      </c>
    </row>
    <row r="700" spans="1:1">
      <c r="A700" t="s">
        <v>1688</v>
      </c>
    </row>
    <row r="701" spans="1:1">
      <c r="A701" t="s">
        <v>1689</v>
      </c>
    </row>
    <row r="702" spans="1:1">
      <c r="A702" t="s">
        <v>1690</v>
      </c>
    </row>
    <row r="703" spans="1:1">
      <c r="A703" t="s">
        <v>1691</v>
      </c>
    </row>
    <row r="704" spans="1:1">
      <c r="A704" t="s">
        <v>1692</v>
      </c>
    </row>
    <row r="705" spans="1:1">
      <c r="A705" t="s">
        <v>1693</v>
      </c>
    </row>
    <row r="706" spans="1:1">
      <c r="A706" t="s">
        <v>1694</v>
      </c>
    </row>
    <row r="707" spans="1:1">
      <c r="A707" t="s">
        <v>1695</v>
      </c>
    </row>
    <row r="708" spans="1:1">
      <c r="A708" t="s">
        <v>1696</v>
      </c>
    </row>
    <row r="709" spans="1:1">
      <c r="A709" t="s">
        <v>1697</v>
      </c>
    </row>
    <row r="710" spans="1:1">
      <c r="A710" t="s">
        <v>1698</v>
      </c>
    </row>
    <row r="711" spans="1:1">
      <c r="A711" t="s">
        <v>1699</v>
      </c>
    </row>
    <row r="712" spans="1:1">
      <c r="A712" t="s">
        <v>1700</v>
      </c>
    </row>
    <row r="713" spans="1:1">
      <c r="A713" t="s">
        <v>1701</v>
      </c>
    </row>
    <row r="714" spans="1:1">
      <c r="A714" t="s">
        <v>1702</v>
      </c>
    </row>
    <row r="715" spans="1:1">
      <c r="A715" t="s">
        <v>1703</v>
      </c>
    </row>
    <row r="716" spans="1:1">
      <c r="A716" t="s">
        <v>1704</v>
      </c>
    </row>
    <row r="717" spans="1:1">
      <c r="A717" t="s">
        <v>1705</v>
      </c>
    </row>
    <row r="718" spans="1:1">
      <c r="A718" t="s">
        <v>1706</v>
      </c>
    </row>
    <row r="719" spans="1:1">
      <c r="A719" t="s">
        <v>1707</v>
      </c>
    </row>
    <row r="720" spans="1:1">
      <c r="A720" t="s">
        <v>1708</v>
      </c>
    </row>
    <row r="721" spans="1:1">
      <c r="A721" t="s">
        <v>1709</v>
      </c>
    </row>
    <row r="722" spans="1:1">
      <c r="A722" t="s">
        <v>1710</v>
      </c>
    </row>
    <row r="723" spans="1:1">
      <c r="A723" t="s">
        <v>1711</v>
      </c>
    </row>
    <row r="724" spans="1:1">
      <c r="A724" t="s">
        <v>1712</v>
      </c>
    </row>
    <row r="725" spans="1:1">
      <c r="A725" t="s">
        <v>1713</v>
      </c>
    </row>
    <row r="726" spans="1:1">
      <c r="A726" t="s">
        <v>1714</v>
      </c>
    </row>
    <row r="727" spans="1:1">
      <c r="A727" t="s">
        <v>1715</v>
      </c>
    </row>
    <row r="728" spans="1:1">
      <c r="A728" t="s">
        <v>1716</v>
      </c>
    </row>
    <row r="729" spans="1:1">
      <c r="A729" t="s">
        <v>1717</v>
      </c>
    </row>
    <row r="730" spans="1:1">
      <c r="A730" t="s">
        <v>1718</v>
      </c>
    </row>
    <row r="731" spans="1:1">
      <c r="A731" t="s">
        <v>1719</v>
      </c>
    </row>
    <row r="732" spans="1:1">
      <c r="A732" t="s">
        <v>1720</v>
      </c>
    </row>
    <row r="733" spans="1:1">
      <c r="A733" t="s">
        <v>1721</v>
      </c>
    </row>
    <row r="734" spans="1:1">
      <c r="A734" t="s">
        <v>1722</v>
      </c>
    </row>
    <row r="735" spans="1:1">
      <c r="A735" t="s">
        <v>1723</v>
      </c>
    </row>
    <row r="736" spans="1:1">
      <c r="A736" t="s">
        <v>1724</v>
      </c>
    </row>
    <row r="737" spans="1:1">
      <c r="A737" t="s">
        <v>1725</v>
      </c>
    </row>
    <row r="738" spans="1:1">
      <c r="A738" t="s">
        <v>1726</v>
      </c>
    </row>
    <row r="739" spans="1:1">
      <c r="A739" t="s">
        <v>1727</v>
      </c>
    </row>
    <row r="740" spans="1:1">
      <c r="A740" t="s">
        <v>1728</v>
      </c>
    </row>
    <row r="741" spans="1:1">
      <c r="A741" t="s">
        <v>1729</v>
      </c>
    </row>
    <row r="742" spans="1:1">
      <c r="A742" t="s">
        <v>1730</v>
      </c>
    </row>
    <row r="743" spans="1:1">
      <c r="A743" t="s">
        <v>1731</v>
      </c>
    </row>
    <row r="744" spans="1:1">
      <c r="A744" t="s">
        <v>1732</v>
      </c>
    </row>
    <row r="745" spans="1:1">
      <c r="A745" t="s">
        <v>669</v>
      </c>
    </row>
    <row r="746" spans="1:1">
      <c r="A746" t="s">
        <v>670</v>
      </c>
    </row>
    <row r="747" spans="1:1">
      <c r="A747" t="s">
        <v>1733</v>
      </c>
    </row>
    <row r="748" spans="1:1">
      <c r="A748" t="s">
        <v>671</v>
      </c>
    </row>
    <row r="749" spans="1:1">
      <c r="A749" t="s">
        <v>1734</v>
      </c>
    </row>
    <row r="750" spans="1:1">
      <c r="A750" t="s">
        <v>1735</v>
      </c>
    </row>
    <row r="751" spans="1:1">
      <c r="A751" t="s">
        <v>1736</v>
      </c>
    </row>
    <row r="752" spans="1:1">
      <c r="A752" t="s">
        <v>1737</v>
      </c>
    </row>
    <row r="753" spans="1:1">
      <c r="A753" t="s">
        <v>1738</v>
      </c>
    </row>
    <row r="754" spans="1:1">
      <c r="A754" t="s">
        <v>672</v>
      </c>
    </row>
    <row r="755" spans="1:1">
      <c r="A755" t="s">
        <v>1739</v>
      </c>
    </row>
    <row r="756" spans="1:1">
      <c r="A756" t="s">
        <v>1740</v>
      </c>
    </row>
    <row r="757" spans="1:1">
      <c r="A757" t="s">
        <v>673</v>
      </c>
    </row>
    <row r="758" spans="1:1">
      <c r="A758" t="s">
        <v>1741</v>
      </c>
    </row>
    <row r="759" spans="1:1">
      <c r="A759" t="s">
        <v>1742</v>
      </c>
    </row>
    <row r="760" spans="1:1">
      <c r="A760" t="s">
        <v>1743</v>
      </c>
    </row>
    <row r="761" spans="1:1">
      <c r="A761" t="s">
        <v>1744</v>
      </c>
    </row>
    <row r="762" spans="1:1">
      <c r="A762" t="s">
        <v>1745</v>
      </c>
    </row>
    <row r="763" spans="1:1">
      <c r="A763" t="s">
        <v>1746</v>
      </c>
    </row>
    <row r="764" spans="1:1">
      <c r="A764" t="s">
        <v>1747</v>
      </c>
    </row>
    <row r="765" spans="1:1">
      <c r="A765" t="s">
        <v>1748</v>
      </c>
    </row>
    <row r="766" spans="1:1">
      <c r="A766" t="s">
        <v>1749</v>
      </c>
    </row>
    <row r="767" spans="1:1">
      <c r="A767" t="s">
        <v>674</v>
      </c>
    </row>
    <row r="768" spans="1:1">
      <c r="A768" t="s">
        <v>1750</v>
      </c>
    </row>
    <row r="769" spans="1:1">
      <c r="A769" t="s">
        <v>1751</v>
      </c>
    </row>
    <row r="770" spans="1:1">
      <c r="A770" t="s">
        <v>1752</v>
      </c>
    </row>
    <row r="771" spans="1:1">
      <c r="A771" t="s">
        <v>1753</v>
      </c>
    </row>
    <row r="772" spans="1:1">
      <c r="A772" t="s">
        <v>1754</v>
      </c>
    </row>
    <row r="773" spans="1:1">
      <c r="A773" t="s">
        <v>1755</v>
      </c>
    </row>
    <row r="774" spans="1:1">
      <c r="A774" t="s">
        <v>1756</v>
      </c>
    </row>
    <row r="775" spans="1:1">
      <c r="A775" t="s">
        <v>675</v>
      </c>
    </row>
    <row r="776" spans="1:1">
      <c r="A776" t="s">
        <v>1757</v>
      </c>
    </row>
    <row r="777" spans="1:1">
      <c r="A777" t="s">
        <v>1758</v>
      </c>
    </row>
    <row r="778" spans="1:1">
      <c r="A778" t="s">
        <v>1759</v>
      </c>
    </row>
    <row r="779" spans="1:1">
      <c r="A779" t="s">
        <v>676</v>
      </c>
    </row>
    <row r="780" spans="1:1">
      <c r="A780" t="s">
        <v>1760</v>
      </c>
    </row>
    <row r="781" spans="1:1">
      <c r="A781" t="s">
        <v>1119</v>
      </c>
    </row>
    <row r="782" spans="1:1">
      <c r="A782" t="s">
        <v>1761</v>
      </c>
    </row>
    <row r="783" spans="1:1">
      <c r="A783" t="s">
        <v>1762</v>
      </c>
    </row>
    <row r="784" spans="1:1">
      <c r="A784" t="s">
        <v>1763</v>
      </c>
    </row>
    <row r="785" spans="1:1">
      <c r="A785" t="s">
        <v>1764</v>
      </c>
    </row>
    <row r="786" spans="1:1">
      <c r="A786" t="s">
        <v>1765</v>
      </c>
    </row>
    <row r="787" spans="1:1">
      <c r="A787" t="s">
        <v>1766</v>
      </c>
    </row>
    <row r="788" spans="1:1">
      <c r="A788" t="s">
        <v>1767</v>
      </c>
    </row>
    <row r="789" spans="1:1">
      <c r="A789" t="s">
        <v>1768</v>
      </c>
    </row>
    <row r="790" spans="1:1">
      <c r="A790" t="s">
        <v>1769</v>
      </c>
    </row>
    <row r="791" spans="1:1">
      <c r="A791" t="s">
        <v>1770</v>
      </c>
    </row>
    <row r="792" spans="1:1">
      <c r="A792" t="s">
        <v>1771</v>
      </c>
    </row>
    <row r="793" spans="1:1">
      <c r="A793" t="s">
        <v>1772</v>
      </c>
    </row>
    <row r="794" spans="1:1">
      <c r="A794" t="s">
        <v>677</v>
      </c>
    </row>
    <row r="795" spans="1:1">
      <c r="A795" t="s">
        <v>678</v>
      </c>
    </row>
    <row r="796" spans="1:1">
      <c r="A796" t="s">
        <v>1058</v>
      </c>
    </row>
    <row r="797" spans="1:1">
      <c r="A797" t="s">
        <v>1773</v>
      </c>
    </row>
    <row r="798" spans="1:1">
      <c r="A798" t="s">
        <v>1774</v>
      </c>
    </row>
    <row r="799" spans="1:1">
      <c r="A799" t="s">
        <v>1775</v>
      </c>
    </row>
    <row r="800" spans="1:1">
      <c r="A800" t="s">
        <v>679</v>
      </c>
    </row>
    <row r="801" spans="1:1">
      <c r="A801" t="s">
        <v>1776</v>
      </c>
    </row>
    <row r="802" spans="1:1">
      <c r="A802" t="s">
        <v>680</v>
      </c>
    </row>
    <row r="803" spans="1:1">
      <c r="A803" t="s">
        <v>1777</v>
      </c>
    </row>
    <row r="804" spans="1:1">
      <c r="A804" t="s">
        <v>1778</v>
      </c>
    </row>
    <row r="805" spans="1:1">
      <c r="A805" t="s">
        <v>1779</v>
      </c>
    </row>
    <row r="806" spans="1:1">
      <c r="A806" t="s">
        <v>1780</v>
      </c>
    </row>
    <row r="807" spans="1:1">
      <c r="A807" t="s">
        <v>1781</v>
      </c>
    </row>
    <row r="808" spans="1:1">
      <c r="A808" t="s">
        <v>1782</v>
      </c>
    </row>
    <row r="809" spans="1:1">
      <c r="A809" t="s">
        <v>1783</v>
      </c>
    </row>
    <row r="810" spans="1:1">
      <c r="A810" t="s">
        <v>1784</v>
      </c>
    </row>
    <row r="811" spans="1:1">
      <c r="A811" t="s">
        <v>681</v>
      </c>
    </row>
    <row r="812" spans="1:1">
      <c r="A812" t="s">
        <v>682</v>
      </c>
    </row>
    <row r="813" spans="1:1">
      <c r="A813" t="s">
        <v>1785</v>
      </c>
    </row>
    <row r="814" spans="1:1">
      <c r="A814" t="s">
        <v>1786</v>
      </c>
    </row>
    <row r="815" spans="1:1">
      <c r="A815" t="s">
        <v>1787</v>
      </c>
    </row>
    <row r="816" spans="1:1">
      <c r="A816" t="s">
        <v>1120</v>
      </c>
    </row>
    <row r="817" spans="1:1">
      <c r="A817" t="s">
        <v>1788</v>
      </c>
    </row>
    <row r="818" spans="1:1">
      <c r="A818" t="s">
        <v>1789</v>
      </c>
    </row>
    <row r="819" spans="1:1">
      <c r="A819" t="s">
        <v>1790</v>
      </c>
    </row>
    <row r="820" spans="1:1">
      <c r="A820" t="s">
        <v>1791</v>
      </c>
    </row>
    <row r="821" spans="1:1">
      <c r="A821" t="s">
        <v>1792</v>
      </c>
    </row>
    <row r="822" spans="1:1">
      <c r="A822" t="s">
        <v>1793</v>
      </c>
    </row>
    <row r="823" spans="1:1">
      <c r="A823" t="s">
        <v>1794</v>
      </c>
    </row>
    <row r="824" spans="1:1">
      <c r="A824" t="s">
        <v>1795</v>
      </c>
    </row>
    <row r="825" spans="1:1">
      <c r="A825" t="s">
        <v>1796</v>
      </c>
    </row>
    <row r="826" spans="1:1">
      <c r="A826" t="s">
        <v>1797</v>
      </c>
    </row>
    <row r="827" spans="1:1">
      <c r="A827" t="s">
        <v>1798</v>
      </c>
    </row>
    <row r="828" spans="1:1">
      <c r="A828" t="s">
        <v>1799</v>
      </c>
    </row>
    <row r="829" spans="1:1">
      <c r="A829" t="s">
        <v>1800</v>
      </c>
    </row>
    <row r="830" spans="1:1">
      <c r="A830" t="s">
        <v>1801</v>
      </c>
    </row>
    <row r="831" spans="1:1">
      <c r="A831" t="s">
        <v>1802</v>
      </c>
    </row>
    <row r="832" spans="1:1">
      <c r="A832" t="s">
        <v>1803</v>
      </c>
    </row>
    <row r="833" spans="1:1">
      <c r="A833" t="s">
        <v>1804</v>
      </c>
    </row>
    <row r="834" spans="1:1">
      <c r="A834" t="s">
        <v>1121</v>
      </c>
    </row>
    <row r="835" spans="1:1">
      <c r="A835" t="s">
        <v>1805</v>
      </c>
    </row>
    <row r="836" spans="1:1">
      <c r="A836" t="s">
        <v>1806</v>
      </c>
    </row>
    <row r="837" spans="1:1">
      <c r="A837" t="s">
        <v>1059</v>
      </c>
    </row>
    <row r="838" spans="1:1">
      <c r="A838" t="s">
        <v>1807</v>
      </c>
    </row>
    <row r="839" spans="1:1">
      <c r="A839" t="s">
        <v>1808</v>
      </c>
    </row>
    <row r="840" spans="1:1">
      <c r="A840" t="s">
        <v>1060</v>
      </c>
    </row>
    <row r="841" spans="1:1">
      <c r="A841" t="s">
        <v>1809</v>
      </c>
    </row>
    <row r="842" spans="1:1">
      <c r="A842" t="s">
        <v>1810</v>
      </c>
    </row>
    <row r="843" spans="1:1">
      <c r="A843" t="s">
        <v>1811</v>
      </c>
    </row>
    <row r="844" spans="1:1">
      <c r="A844" t="s">
        <v>1812</v>
      </c>
    </row>
    <row r="845" spans="1:1">
      <c r="A845" t="s">
        <v>1813</v>
      </c>
    </row>
    <row r="846" spans="1:1">
      <c r="A846" t="s">
        <v>1814</v>
      </c>
    </row>
    <row r="847" spans="1:1">
      <c r="A847" t="s">
        <v>1815</v>
      </c>
    </row>
    <row r="848" spans="1:1">
      <c r="A848" t="s">
        <v>1816</v>
      </c>
    </row>
    <row r="849" spans="1:1">
      <c r="A849" t="s">
        <v>1817</v>
      </c>
    </row>
    <row r="850" spans="1:1">
      <c r="A850" t="s">
        <v>1818</v>
      </c>
    </row>
    <row r="851" spans="1:1">
      <c r="A851" t="s">
        <v>1819</v>
      </c>
    </row>
    <row r="852" spans="1:1">
      <c r="A852" t="s">
        <v>1820</v>
      </c>
    </row>
    <row r="853" spans="1:1">
      <c r="A853" t="s">
        <v>1821</v>
      </c>
    </row>
    <row r="854" spans="1:1">
      <c r="A854" t="s">
        <v>1822</v>
      </c>
    </row>
    <row r="855" spans="1:1">
      <c r="A855" t="s">
        <v>1823</v>
      </c>
    </row>
    <row r="856" spans="1:1">
      <c r="A856" t="s">
        <v>1824</v>
      </c>
    </row>
    <row r="857" spans="1:1">
      <c r="A857" t="s">
        <v>1825</v>
      </c>
    </row>
    <row r="858" spans="1:1">
      <c r="A858" t="s">
        <v>1826</v>
      </c>
    </row>
    <row r="859" spans="1:1">
      <c r="A859" t="s">
        <v>1827</v>
      </c>
    </row>
    <row r="860" spans="1:1">
      <c r="A860" t="s">
        <v>1828</v>
      </c>
    </row>
    <row r="861" spans="1:1">
      <c r="A861" t="s">
        <v>1829</v>
      </c>
    </row>
    <row r="862" spans="1:1">
      <c r="A862" t="s">
        <v>1830</v>
      </c>
    </row>
    <row r="863" spans="1:1">
      <c r="A863" t="s">
        <v>1831</v>
      </c>
    </row>
    <row r="864" spans="1:1">
      <c r="A864" t="s">
        <v>1832</v>
      </c>
    </row>
    <row r="865" spans="1:1">
      <c r="A865" t="s">
        <v>1833</v>
      </c>
    </row>
    <row r="866" spans="1:1">
      <c r="A866" t="s">
        <v>1834</v>
      </c>
    </row>
    <row r="867" spans="1:1">
      <c r="A867" t="s">
        <v>1835</v>
      </c>
    </row>
    <row r="868" spans="1:1">
      <c r="A868" t="s">
        <v>1836</v>
      </c>
    </row>
    <row r="869" spans="1:1">
      <c r="A869" t="s">
        <v>1837</v>
      </c>
    </row>
    <row r="870" spans="1:1">
      <c r="A870" t="s">
        <v>1838</v>
      </c>
    </row>
    <row r="871" spans="1:1">
      <c r="A871" t="s">
        <v>1839</v>
      </c>
    </row>
    <row r="872" spans="1:1">
      <c r="A872" t="s">
        <v>683</v>
      </c>
    </row>
    <row r="873" spans="1:1">
      <c r="A873" t="s">
        <v>1840</v>
      </c>
    </row>
    <row r="874" spans="1:1">
      <c r="A874" t="s">
        <v>1841</v>
      </c>
    </row>
    <row r="875" spans="1:1">
      <c r="A875" t="s">
        <v>1842</v>
      </c>
    </row>
    <row r="876" spans="1:1">
      <c r="A876" t="s">
        <v>684</v>
      </c>
    </row>
    <row r="877" spans="1:1">
      <c r="A877" t="s">
        <v>1843</v>
      </c>
    </row>
    <row r="878" spans="1:1">
      <c r="A878" t="s">
        <v>685</v>
      </c>
    </row>
    <row r="879" spans="1:1">
      <c r="A879" t="s">
        <v>686</v>
      </c>
    </row>
    <row r="880" spans="1:1">
      <c r="A880" t="s">
        <v>1844</v>
      </c>
    </row>
    <row r="881" spans="1:1">
      <c r="A881" t="s">
        <v>687</v>
      </c>
    </row>
    <row r="882" spans="1:1">
      <c r="A882" t="s">
        <v>688</v>
      </c>
    </row>
    <row r="883" spans="1:1">
      <c r="A883" t="s">
        <v>1845</v>
      </c>
    </row>
    <row r="884" spans="1:1">
      <c r="A884" t="s">
        <v>689</v>
      </c>
    </row>
    <row r="885" spans="1:1">
      <c r="A885" t="s">
        <v>690</v>
      </c>
    </row>
    <row r="886" spans="1:1">
      <c r="A886" t="s">
        <v>691</v>
      </c>
    </row>
    <row r="887" spans="1:1">
      <c r="A887" t="s">
        <v>1061</v>
      </c>
    </row>
    <row r="888" spans="1:1">
      <c r="A888" t="s">
        <v>1846</v>
      </c>
    </row>
    <row r="889" spans="1:1">
      <c r="A889" t="s">
        <v>1847</v>
      </c>
    </row>
    <row r="890" spans="1:1">
      <c r="A890" t="s">
        <v>1848</v>
      </c>
    </row>
    <row r="891" spans="1:1">
      <c r="A891" t="s">
        <v>1122</v>
      </c>
    </row>
    <row r="892" spans="1:1">
      <c r="A892" t="s">
        <v>1849</v>
      </c>
    </row>
    <row r="893" spans="1:1">
      <c r="A893" t="s">
        <v>1850</v>
      </c>
    </row>
    <row r="894" spans="1:1">
      <c r="A894" t="s">
        <v>1851</v>
      </c>
    </row>
    <row r="895" spans="1:1">
      <c r="A895" t="s">
        <v>1852</v>
      </c>
    </row>
    <row r="896" spans="1:1">
      <c r="A896" t="s">
        <v>1853</v>
      </c>
    </row>
    <row r="897" spans="1:1">
      <c r="A897" t="s">
        <v>1854</v>
      </c>
    </row>
    <row r="898" spans="1:1">
      <c r="A898" t="s">
        <v>1062</v>
      </c>
    </row>
    <row r="899" spans="1:1">
      <c r="A899" t="s">
        <v>1855</v>
      </c>
    </row>
    <row r="900" spans="1:1">
      <c r="A900" t="s">
        <v>1856</v>
      </c>
    </row>
    <row r="901" spans="1:1">
      <c r="A901" t="s">
        <v>1857</v>
      </c>
    </row>
    <row r="902" spans="1:1">
      <c r="A902" t="s">
        <v>1858</v>
      </c>
    </row>
    <row r="903" spans="1:1">
      <c r="A903" t="s">
        <v>1063</v>
      </c>
    </row>
    <row r="904" spans="1:1">
      <c r="A904" t="s">
        <v>1859</v>
      </c>
    </row>
    <row r="905" spans="1:1">
      <c r="A905" t="s">
        <v>1064</v>
      </c>
    </row>
    <row r="906" spans="1:1">
      <c r="A906" t="s">
        <v>1123</v>
      </c>
    </row>
    <row r="907" spans="1:1">
      <c r="A907" t="s">
        <v>1860</v>
      </c>
    </row>
    <row r="908" spans="1:1">
      <c r="A908" t="s">
        <v>1861</v>
      </c>
    </row>
    <row r="909" spans="1:1">
      <c r="A909" t="s">
        <v>1862</v>
      </c>
    </row>
    <row r="910" spans="1:1">
      <c r="A910" t="s">
        <v>1863</v>
      </c>
    </row>
    <row r="911" spans="1:1">
      <c r="A911" t="s">
        <v>1864</v>
      </c>
    </row>
    <row r="912" spans="1:1">
      <c r="A912" t="s">
        <v>1865</v>
      </c>
    </row>
    <row r="913" spans="1:1">
      <c r="A913" t="s">
        <v>1065</v>
      </c>
    </row>
    <row r="914" spans="1:1">
      <c r="A914" t="s">
        <v>1124</v>
      </c>
    </row>
    <row r="915" spans="1:1">
      <c r="A915" t="s">
        <v>1866</v>
      </c>
    </row>
    <row r="916" spans="1:1">
      <c r="A916" t="s">
        <v>1867</v>
      </c>
    </row>
    <row r="917" spans="1:1">
      <c r="A917" t="s">
        <v>1066</v>
      </c>
    </row>
    <row r="918" spans="1:1">
      <c r="A918" t="s">
        <v>1868</v>
      </c>
    </row>
    <row r="919" spans="1:1">
      <c r="A919" t="s">
        <v>1869</v>
      </c>
    </row>
    <row r="920" spans="1:1">
      <c r="A920" t="s">
        <v>1870</v>
      </c>
    </row>
    <row r="921" spans="1:1">
      <c r="A921" t="s">
        <v>1125</v>
      </c>
    </row>
    <row r="922" spans="1:1">
      <c r="A922" t="s">
        <v>1871</v>
      </c>
    </row>
    <row r="923" spans="1:1">
      <c r="A923" t="s">
        <v>1872</v>
      </c>
    </row>
    <row r="924" spans="1:1">
      <c r="A924" t="s">
        <v>692</v>
      </c>
    </row>
    <row r="925" spans="1:1">
      <c r="A925" t="s">
        <v>1873</v>
      </c>
    </row>
    <row r="926" spans="1:1">
      <c r="A926" t="s">
        <v>1874</v>
      </c>
    </row>
    <row r="927" spans="1:1">
      <c r="A927" t="s">
        <v>693</v>
      </c>
    </row>
    <row r="928" spans="1:1">
      <c r="A928" t="s">
        <v>1875</v>
      </c>
    </row>
    <row r="929" spans="1:1">
      <c r="A929" t="s">
        <v>1876</v>
      </c>
    </row>
    <row r="930" spans="1:1">
      <c r="A930" t="s">
        <v>1877</v>
      </c>
    </row>
    <row r="931" spans="1:1">
      <c r="A931" t="s">
        <v>694</v>
      </c>
    </row>
    <row r="932" spans="1:1">
      <c r="A932" t="s">
        <v>695</v>
      </c>
    </row>
    <row r="933" spans="1:1">
      <c r="A933" t="s">
        <v>1067</v>
      </c>
    </row>
    <row r="934" spans="1:1">
      <c r="A934" t="s">
        <v>1878</v>
      </c>
    </row>
    <row r="935" spans="1:1">
      <c r="A935" t="s">
        <v>696</v>
      </c>
    </row>
    <row r="936" spans="1:1">
      <c r="A936" t="s">
        <v>697</v>
      </c>
    </row>
    <row r="937" spans="1:1">
      <c r="A937" t="s">
        <v>698</v>
      </c>
    </row>
    <row r="938" spans="1:1">
      <c r="A938" t="s">
        <v>1879</v>
      </c>
    </row>
    <row r="939" spans="1:1">
      <c r="A939" t="s">
        <v>1880</v>
      </c>
    </row>
    <row r="940" spans="1:1">
      <c r="A940" t="s">
        <v>1881</v>
      </c>
    </row>
    <row r="941" spans="1:1">
      <c r="A941" t="s">
        <v>1126</v>
      </c>
    </row>
    <row r="942" spans="1:1">
      <c r="A942" t="s">
        <v>1882</v>
      </c>
    </row>
    <row r="943" spans="1:1">
      <c r="A943" t="s">
        <v>1883</v>
      </c>
    </row>
    <row r="944" spans="1:1">
      <c r="A944" t="s">
        <v>1884</v>
      </c>
    </row>
    <row r="945" spans="1:1">
      <c r="A945" t="s">
        <v>1885</v>
      </c>
    </row>
    <row r="946" spans="1:1">
      <c r="A946" t="s">
        <v>1886</v>
      </c>
    </row>
    <row r="947" spans="1:1">
      <c r="A947" t="s">
        <v>1887</v>
      </c>
    </row>
    <row r="948" spans="1:1">
      <c r="A948" t="s">
        <v>1888</v>
      </c>
    </row>
    <row r="949" spans="1:1">
      <c r="A949" t="s">
        <v>1889</v>
      </c>
    </row>
    <row r="950" spans="1:1">
      <c r="A950" t="s">
        <v>1890</v>
      </c>
    </row>
    <row r="951" spans="1:1">
      <c r="A951" t="s">
        <v>1891</v>
      </c>
    </row>
    <row r="952" spans="1:1">
      <c r="A952" t="s">
        <v>1892</v>
      </c>
    </row>
    <row r="953" spans="1:1">
      <c r="A953" t="s">
        <v>1893</v>
      </c>
    </row>
    <row r="954" spans="1:1">
      <c r="A954" t="s">
        <v>1894</v>
      </c>
    </row>
    <row r="955" spans="1:1">
      <c r="A955" t="s">
        <v>1895</v>
      </c>
    </row>
    <row r="956" spans="1:1">
      <c r="A956" t="s">
        <v>1896</v>
      </c>
    </row>
    <row r="957" spans="1:1">
      <c r="A957" t="s">
        <v>1897</v>
      </c>
    </row>
    <row r="958" spans="1:1">
      <c r="A958" t="s">
        <v>1898</v>
      </c>
    </row>
    <row r="959" spans="1:1">
      <c r="A959" t="s">
        <v>1899</v>
      </c>
    </row>
    <row r="960" spans="1:1">
      <c r="A960" t="s">
        <v>1127</v>
      </c>
    </row>
    <row r="961" spans="1:1">
      <c r="A961" t="s">
        <v>1900</v>
      </c>
    </row>
    <row r="962" spans="1:1">
      <c r="A962" t="s">
        <v>1128</v>
      </c>
    </row>
    <row r="963" spans="1:1">
      <c r="A963" t="s">
        <v>1901</v>
      </c>
    </row>
    <row r="964" spans="1:1">
      <c r="A964" t="s">
        <v>1902</v>
      </c>
    </row>
    <row r="965" spans="1:1">
      <c r="A965" t="s">
        <v>1903</v>
      </c>
    </row>
    <row r="966" spans="1:1">
      <c r="A966" t="s">
        <v>1129</v>
      </c>
    </row>
    <row r="967" spans="1:1">
      <c r="A967" t="s">
        <v>1904</v>
      </c>
    </row>
    <row r="968" spans="1:1">
      <c r="A968" t="s">
        <v>1905</v>
      </c>
    </row>
    <row r="969" spans="1:1">
      <c r="A969" t="s">
        <v>1906</v>
      </c>
    </row>
    <row r="970" spans="1:1">
      <c r="A970" t="s">
        <v>1907</v>
      </c>
    </row>
    <row r="971" spans="1:1">
      <c r="A971" t="s">
        <v>1908</v>
      </c>
    </row>
    <row r="972" spans="1:1">
      <c r="A972" t="s">
        <v>1130</v>
      </c>
    </row>
    <row r="973" spans="1:1">
      <c r="A973" t="s">
        <v>1909</v>
      </c>
    </row>
    <row r="974" spans="1:1">
      <c r="A974" t="s">
        <v>1910</v>
      </c>
    </row>
    <row r="975" spans="1:1">
      <c r="A975" t="s">
        <v>1911</v>
      </c>
    </row>
    <row r="976" spans="1:1">
      <c r="A976" t="s">
        <v>1912</v>
      </c>
    </row>
    <row r="977" spans="1:1">
      <c r="A977" t="s">
        <v>1913</v>
      </c>
    </row>
    <row r="978" spans="1:1">
      <c r="A978" t="s">
        <v>1914</v>
      </c>
    </row>
    <row r="979" spans="1:1">
      <c r="A979" t="s">
        <v>1915</v>
      </c>
    </row>
    <row r="980" spans="1:1">
      <c r="A980" t="s">
        <v>1916</v>
      </c>
    </row>
    <row r="981" spans="1:1">
      <c r="A981" t="s">
        <v>1917</v>
      </c>
    </row>
    <row r="982" spans="1:1">
      <c r="A982" t="s">
        <v>1918</v>
      </c>
    </row>
    <row r="983" spans="1:1">
      <c r="A983" t="s">
        <v>1919</v>
      </c>
    </row>
    <row r="984" spans="1:1">
      <c r="A984" t="s">
        <v>1920</v>
      </c>
    </row>
    <row r="985" spans="1:1">
      <c r="A985" t="s">
        <v>1921</v>
      </c>
    </row>
    <row r="986" spans="1:1">
      <c r="A986" t="s">
        <v>1922</v>
      </c>
    </row>
    <row r="987" spans="1:1">
      <c r="A987" t="s">
        <v>1923</v>
      </c>
    </row>
    <row r="988" spans="1:1">
      <c r="A988" t="s">
        <v>1924</v>
      </c>
    </row>
    <row r="989" spans="1:1">
      <c r="A989" t="s">
        <v>1925</v>
      </c>
    </row>
    <row r="990" spans="1:1">
      <c r="A990" t="s">
        <v>1926</v>
      </c>
    </row>
    <row r="991" spans="1:1">
      <c r="A991" t="s">
        <v>1927</v>
      </c>
    </row>
    <row r="992" spans="1:1">
      <c r="A992" t="s">
        <v>1928</v>
      </c>
    </row>
    <row r="993" spans="1:1">
      <c r="A993" t="s">
        <v>1929</v>
      </c>
    </row>
    <row r="994" spans="1:1">
      <c r="A994" t="s">
        <v>1930</v>
      </c>
    </row>
    <row r="995" spans="1:1">
      <c r="A995" t="s">
        <v>1931</v>
      </c>
    </row>
    <row r="996" spans="1:1">
      <c r="A996" t="s">
        <v>1932</v>
      </c>
    </row>
    <row r="997" spans="1:1">
      <c r="A997" t="s">
        <v>1933</v>
      </c>
    </row>
    <row r="998" spans="1:1">
      <c r="A998" t="s">
        <v>1934</v>
      </c>
    </row>
    <row r="999" spans="1:1">
      <c r="A999" t="s">
        <v>1935</v>
      </c>
    </row>
    <row r="1000" spans="1:1">
      <c r="A1000" t="s">
        <v>1936</v>
      </c>
    </row>
    <row r="1001" spans="1:1">
      <c r="A1001" t="s">
        <v>1937</v>
      </c>
    </row>
    <row r="1002" spans="1:1">
      <c r="A1002" t="s">
        <v>1068</v>
      </c>
    </row>
    <row r="1003" spans="1:1">
      <c r="A1003" t="s">
        <v>1938</v>
      </c>
    </row>
    <row r="1004" spans="1:1">
      <c r="A1004" t="s">
        <v>1939</v>
      </c>
    </row>
    <row r="1005" spans="1:1">
      <c r="A1005" t="s">
        <v>1940</v>
      </c>
    </row>
    <row r="1006" spans="1:1">
      <c r="A1006" t="s">
        <v>1941</v>
      </c>
    </row>
    <row r="1007" spans="1:1">
      <c r="A1007" t="s">
        <v>1131</v>
      </c>
    </row>
    <row r="1008" spans="1:1">
      <c r="A1008" t="s">
        <v>699</v>
      </c>
    </row>
    <row r="1009" spans="1:1">
      <c r="A1009" t="s">
        <v>1942</v>
      </c>
    </row>
    <row r="1010" spans="1:1">
      <c r="A1010" t="s">
        <v>1943</v>
      </c>
    </row>
    <row r="1011" spans="1:1">
      <c r="A1011" t="s">
        <v>1944</v>
      </c>
    </row>
    <row r="1012" spans="1:1">
      <c r="A1012" t="s">
        <v>1945</v>
      </c>
    </row>
    <row r="1013" spans="1:1">
      <c r="A1013" t="s">
        <v>1946</v>
      </c>
    </row>
    <row r="1014" spans="1:1">
      <c r="A1014" t="s">
        <v>700</v>
      </c>
    </row>
    <row r="1015" spans="1:1">
      <c r="A1015" t="s">
        <v>701</v>
      </c>
    </row>
    <row r="1016" spans="1:1">
      <c r="A1016" t="s">
        <v>1132</v>
      </c>
    </row>
    <row r="1017" spans="1:1">
      <c r="A1017" t="s">
        <v>1947</v>
      </c>
    </row>
    <row r="1018" spans="1:1">
      <c r="A1018" t="s">
        <v>702</v>
      </c>
    </row>
    <row r="1019" spans="1:1">
      <c r="A1019" t="s">
        <v>1948</v>
      </c>
    </row>
    <row r="1020" spans="1:1">
      <c r="A1020" t="s">
        <v>1949</v>
      </c>
    </row>
    <row r="1021" spans="1:1">
      <c r="A1021" t="s">
        <v>1950</v>
      </c>
    </row>
    <row r="1022" spans="1:1">
      <c r="A1022" t="s">
        <v>703</v>
      </c>
    </row>
    <row r="1023" spans="1:1">
      <c r="A1023" t="s">
        <v>1951</v>
      </c>
    </row>
    <row r="1024" spans="1:1">
      <c r="A1024" t="s">
        <v>704</v>
      </c>
    </row>
    <row r="1025" spans="1:1">
      <c r="A1025" t="s">
        <v>1952</v>
      </c>
    </row>
    <row r="1026" spans="1:1">
      <c r="A1026" t="s">
        <v>1953</v>
      </c>
    </row>
    <row r="1027" spans="1:1">
      <c r="A1027" t="s">
        <v>1954</v>
      </c>
    </row>
    <row r="1028" spans="1:1">
      <c r="A1028" t="s">
        <v>1069</v>
      </c>
    </row>
    <row r="1029" spans="1:1">
      <c r="A1029" t="s">
        <v>1955</v>
      </c>
    </row>
    <row r="1030" spans="1:1">
      <c r="A1030" t="s">
        <v>1956</v>
      </c>
    </row>
    <row r="1031" spans="1:1">
      <c r="A1031" t="s">
        <v>705</v>
      </c>
    </row>
    <row r="1032" spans="1:1">
      <c r="A1032" t="s">
        <v>1957</v>
      </c>
    </row>
    <row r="1033" spans="1:1">
      <c r="A1033" t="s">
        <v>1958</v>
      </c>
    </row>
    <row r="1034" spans="1:1">
      <c r="A1034" t="s">
        <v>1959</v>
      </c>
    </row>
    <row r="1035" spans="1:1">
      <c r="A1035" t="s">
        <v>1960</v>
      </c>
    </row>
    <row r="1036" spans="1:1">
      <c r="A1036" t="s">
        <v>706</v>
      </c>
    </row>
    <row r="1037" spans="1:1">
      <c r="A1037" t="s">
        <v>1961</v>
      </c>
    </row>
    <row r="1038" spans="1:1">
      <c r="A1038" t="s">
        <v>1962</v>
      </c>
    </row>
    <row r="1039" spans="1:1">
      <c r="A1039" t="s">
        <v>1963</v>
      </c>
    </row>
    <row r="1040" spans="1:1">
      <c r="A1040" t="s">
        <v>1964</v>
      </c>
    </row>
    <row r="1041" spans="1:1">
      <c r="A1041" t="s">
        <v>1965</v>
      </c>
    </row>
    <row r="1042" spans="1:1">
      <c r="A1042" t="s">
        <v>1966</v>
      </c>
    </row>
    <row r="1043" spans="1:1">
      <c r="A1043" t="s">
        <v>707</v>
      </c>
    </row>
    <row r="1044" spans="1:1">
      <c r="A1044" t="s">
        <v>708</v>
      </c>
    </row>
    <row r="1045" spans="1:1">
      <c r="A1045" t="s">
        <v>1967</v>
      </c>
    </row>
    <row r="1046" spans="1:1">
      <c r="A1046" t="s">
        <v>709</v>
      </c>
    </row>
    <row r="1047" spans="1:1">
      <c r="A1047" t="s">
        <v>710</v>
      </c>
    </row>
    <row r="1048" spans="1:1">
      <c r="A1048" t="s">
        <v>1968</v>
      </c>
    </row>
    <row r="1049" spans="1:1">
      <c r="A1049" t="s">
        <v>1969</v>
      </c>
    </row>
    <row r="1050" spans="1:1">
      <c r="A1050" t="s">
        <v>1970</v>
      </c>
    </row>
    <row r="1051" spans="1:1">
      <c r="A1051" t="s">
        <v>711</v>
      </c>
    </row>
    <row r="1052" spans="1:1">
      <c r="A1052" t="s">
        <v>1971</v>
      </c>
    </row>
    <row r="1053" spans="1:1">
      <c r="A1053" t="s">
        <v>712</v>
      </c>
    </row>
    <row r="1054" spans="1:1">
      <c r="A1054" t="s">
        <v>713</v>
      </c>
    </row>
    <row r="1055" spans="1:1">
      <c r="A1055" t="s">
        <v>1972</v>
      </c>
    </row>
    <row r="1056" spans="1:1">
      <c r="A1056" t="s">
        <v>1973</v>
      </c>
    </row>
    <row r="1057" spans="1:1">
      <c r="A1057" t="s">
        <v>1974</v>
      </c>
    </row>
    <row r="1058" spans="1:1">
      <c r="A1058" t="s">
        <v>1975</v>
      </c>
    </row>
    <row r="1059" spans="1:1">
      <c r="A1059" t="s">
        <v>1976</v>
      </c>
    </row>
    <row r="1060" spans="1:1">
      <c r="A1060" t="s">
        <v>714</v>
      </c>
    </row>
    <row r="1061" spans="1:1">
      <c r="A1061" t="s">
        <v>715</v>
      </c>
    </row>
    <row r="1062" spans="1:1">
      <c r="A1062" t="s">
        <v>1977</v>
      </c>
    </row>
    <row r="1063" spans="1:1">
      <c r="A1063" t="s">
        <v>716</v>
      </c>
    </row>
    <row r="1064" spans="1:1">
      <c r="A1064" t="s">
        <v>717</v>
      </c>
    </row>
    <row r="1065" spans="1:1">
      <c r="A1065" t="s">
        <v>718</v>
      </c>
    </row>
    <row r="1066" spans="1:1">
      <c r="A1066" t="s">
        <v>1978</v>
      </c>
    </row>
    <row r="1067" spans="1:1">
      <c r="A1067" t="s">
        <v>1979</v>
      </c>
    </row>
    <row r="1068" spans="1:1">
      <c r="A1068" t="s">
        <v>1980</v>
      </c>
    </row>
    <row r="1069" spans="1:1">
      <c r="A1069" t="s">
        <v>719</v>
      </c>
    </row>
    <row r="1070" spans="1:1">
      <c r="A1070" t="s">
        <v>1981</v>
      </c>
    </row>
    <row r="1071" spans="1:1">
      <c r="A1071" t="s">
        <v>720</v>
      </c>
    </row>
    <row r="1072" spans="1:1">
      <c r="A1072" t="s">
        <v>1982</v>
      </c>
    </row>
    <row r="1073" spans="1:1">
      <c r="A1073" t="s">
        <v>1983</v>
      </c>
    </row>
    <row r="1074" spans="1:1">
      <c r="A1074" t="s">
        <v>1984</v>
      </c>
    </row>
    <row r="1075" spans="1:1">
      <c r="A1075" t="s">
        <v>1985</v>
      </c>
    </row>
    <row r="1076" spans="1:1">
      <c r="A1076" t="s">
        <v>1986</v>
      </c>
    </row>
    <row r="1077" spans="1:1">
      <c r="A1077" t="s">
        <v>1987</v>
      </c>
    </row>
    <row r="1078" spans="1:1">
      <c r="A1078" t="s">
        <v>1988</v>
      </c>
    </row>
    <row r="1079" spans="1:1">
      <c r="A1079" t="s">
        <v>721</v>
      </c>
    </row>
    <row r="1080" spans="1:1">
      <c r="A1080" t="s">
        <v>1989</v>
      </c>
    </row>
    <row r="1081" spans="1:1">
      <c r="A1081" t="s">
        <v>1990</v>
      </c>
    </row>
    <row r="1082" spans="1:1">
      <c r="A1082" t="s">
        <v>1991</v>
      </c>
    </row>
    <row r="1083" spans="1:1">
      <c r="A1083" t="s">
        <v>1992</v>
      </c>
    </row>
    <row r="1084" spans="1:1">
      <c r="A1084" t="s">
        <v>722</v>
      </c>
    </row>
    <row r="1085" spans="1:1">
      <c r="A1085" t="s">
        <v>1993</v>
      </c>
    </row>
    <row r="1086" spans="1:1">
      <c r="A1086" t="s">
        <v>1994</v>
      </c>
    </row>
    <row r="1087" spans="1:1">
      <c r="A1087" t="s">
        <v>1995</v>
      </c>
    </row>
    <row r="1088" spans="1:1">
      <c r="A1088" t="s">
        <v>1996</v>
      </c>
    </row>
    <row r="1089" spans="1:1">
      <c r="A1089" t="s">
        <v>723</v>
      </c>
    </row>
    <row r="1090" spans="1:1">
      <c r="A1090" t="s">
        <v>724</v>
      </c>
    </row>
    <row r="1091" spans="1:1">
      <c r="A1091" t="s">
        <v>725</v>
      </c>
    </row>
    <row r="1092" spans="1:1">
      <c r="A1092" t="s">
        <v>1997</v>
      </c>
    </row>
    <row r="1093" spans="1:1">
      <c r="A1093" t="s">
        <v>1998</v>
      </c>
    </row>
    <row r="1094" spans="1:1">
      <c r="A1094" t="s">
        <v>1999</v>
      </c>
    </row>
    <row r="1095" spans="1:1">
      <c r="A1095" t="s">
        <v>2000</v>
      </c>
    </row>
    <row r="1096" spans="1:1">
      <c r="A1096" t="s">
        <v>1070</v>
      </c>
    </row>
    <row r="1097" spans="1:1">
      <c r="A1097" t="s">
        <v>726</v>
      </c>
    </row>
    <row r="1098" spans="1:1">
      <c r="A1098" t="s">
        <v>2001</v>
      </c>
    </row>
    <row r="1099" spans="1:1">
      <c r="A1099" t="s">
        <v>2002</v>
      </c>
    </row>
    <row r="1100" spans="1:1">
      <c r="A1100" t="s">
        <v>727</v>
      </c>
    </row>
    <row r="1101" spans="1:1">
      <c r="A1101" t="s">
        <v>728</v>
      </c>
    </row>
    <row r="1102" spans="1:1">
      <c r="A1102" t="s">
        <v>2003</v>
      </c>
    </row>
    <row r="1103" spans="1:1">
      <c r="A1103" t="s">
        <v>2004</v>
      </c>
    </row>
    <row r="1104" spans="1:1">
      <c r="A1104" t="s">
        <v>2005</v>
      </c>
    </row>
    <row r="1105" spans="1:1">
      <c r="A1105" t="s">
        <v>2006</v>
      </c>
    </row>
    <row r="1106" spans="1:1">
      <c r="A1106" t="s">
        <v>2007</v>
      </c>
    </row>
    <row r="1107" spans="1:1">
      <c r="A1107" t="s">
        <v>2008</v>
      </c>
    </row>
    <row r="1108" spans="1:1">
      <c r="A1108" t="s">
        <v>729</v>
      </c>
    </row>
    <row r="1109" spans="1:1">
      <c r="A1109" t="s">
        <v>2009</v>
      </c>
    </row>
    <row r="1110" spans="1:1">
      <c r="A1110" t="s">
        <v>730</v>
      </c>
    </row>
    <row r="1111" spans="1:1">
      <c r="A1111" t="s">
        <v>2010</v>
      </c>
    </row>
    <row r="1112" spans="1:1">
      <c r="A1112" t="s">
        <v>2011</v>
      </c>
    </row>
    <row r="1113" spans="1:1">
      <c r="A1113" t="s">
        <v>2012</v>
      </c>
    </row>
    <row r="1114" spans="1:1">
      <c r="A1114" t="s">
        <v>731</v>
      </c>
    </row>
    <row r="1115" spans="1:1">
      <c r="A1115" t="s">
        <v>2013</v>
      </c>
    </row>
    <row r="1116" spans="1:1">
      <c r="A1116" t="s">
        <v>2014</v>
      </c>
    </row>
    <row r="1117" spans="1:1">
      <c r="A1117" t="s">
        <v>2015</v>
      </c>
    </row>
    <row r="1118" spans="1:1">
      <c r="A1118" t="s">
        <v>732</v>
      </c>
    </row>
    <row r="1119" spans="1:1">
      <c r="A1119" t="s">
        <v>2016</v>
      </c>
    </row>
    <row r="1120" spans="1:1">
      <c r="A1120" t="s">
        <v>733</v>
      </c>
    </row>
    <row r="1121" spans="1:1">
      <c r="A1121" t="s">
        <v>734</v>
      </c>
    </row>
    <row r="1122" spans="1:1">
      <c r="A1122" t="s">
        <v>2017</v>
      </c>
    </row>
    <row r="1123" spans="1:1">
      <c r="A1123" t="s">
        <v>2018</v>
      </c>
    </row>
    <row r="1124" spans="1:1">
      <c r="A1124" t="s">
        <v>2019</v>
      </c>
    </row>
    <row r="1125" spans="1:1">
      <c r="A1125" t="s">
        <v>735</v>
      </c>
    </row>
    <row r="1126" spans="1:1">
      <c r="A1126" t="s">
        <v>736</v>
      </c>
    </row>
    <row r="1127" spans="1:1">
      <c r="A1127" t="s">
        <v>737</v>
      </c>
    </row>
    <row r="1128" spans="1:1">
      <c r="A1128" t="s">
        <v>2020</v>
      </c>
    </row>
    <row r="1129" spans="1:1">
      <c r="A1129" t="s">
        <v>2021</v>
      </c>
    </row>
    <row r="1130" spans="1:1">
      <c r="A1130" t="s">
        <v>2022</v>
      </c>
    </row>
    <row r="1131" spans="1:1">
      <c r="A1131" t="s">
        <v>738</v>
      </c>
    </row>
    <row r="1132" spans="1:1">
      <c r="A1132" t="s">
        <v>2023</v>
      </c>
    </row>
    <row r="1133" spans="1:1">
      <c r="A1133" t="s">
        <v>2024</v>
      </c>
    </row>
    <row r="1134" spans="1:1">
      <c r="A1134" t="s">
        <v>2025</v>
      </c>
    </row>
    <row r="1135" spans="1:1">
      <c r="A1135" t="s">
        <v>2026</v>
      </c>
    </row>
    <row r="1136" spans="1:1">
      <c r="A1136" t="s">
        <v>2027</v>
      </c>
    </row>
    <row r="1137" spans="1:1">
      <c r="A1137" t="s">
        <v>2028</v>
      </c>
    </row>
    <row r="1138" spans="1:1">
      <c r="A1138" t="s">
        <v>1071</v>
      </c>
    </row>
    <row r="1139" spans="1:1">
      <c r="A1139" t="s">
        <v>2029</v>
      </c>
    </row>
    <row r="1140" spans="1:1">
      <c r="A1140" t="s">
        <v>2030</v>
      </c>
    </row>
    <row r="1141" spans="1:1">
      <c r="A1141" t="s">
        <v>2031</v>
      </c>
    </row>
    <row r="1142" spans="1:1">
      <c r="A1142" t="s">
        <v>2032</v>
      </c>
    </row>
    <row r="1143" spans="1:1">
      <c r="A1143" t="s">
        <v>739</v>
      </c>
    </row>
    <row r="1144" spans="1:1">
      <c r="A1144" t="s">
        <v>2033</v>
      </c>
    </row>
    <row r="1145" spans="1:1">
      <c r="A1145" t="s">
        <v>2034</v>
      </c>
    </row>
    <row r="1146" spans="1:1">
      <c r="A1146" t="s">
        <v>2035</v>
      </c>
    </row>
    <row r="1147" spans="1:1">
      <c r="A1147" t="s">
        <v>2036</v>
      </c>
    </row>
    <row r="1148" spans="1:1">
      <c r="A1148" t="s">
        <v>2037</v>
      </c>
    </row>
    <row r="1149" spans="1:1">
      <c r="A1149" t="s">
        <v>2038</v>
      </c>
    </row>
    <row r="1150" spans="1:1">
      <c r="A1150" t="s">
        <v>2039</v>
      </c>
    </row>
    <row r="1151" spans="1:1">
      <c r="A1151" t="s">
        <v>2040</v>
      </c>
    </row>
    <row r="1152" spans="1:1">
      <c r="A1152" t="s">
        <v>2041</v>
      </c>
    </row>
    <row r="1153" spans="1:1">
      <c r="A1153" t="s">
        <v>2042</v>
      </c>
    </row>
    <row r="1154" spans="1:1">
      <c r="A1154" t="s">
        <v>2043</v>
      </c>
    </row>
    <row r="1155" spans="1:1">
      <c r="A1155" t="s">
        <v>2044</v>
      </c>
    </row>
    <row r="1156" spans="1:1">
      <c r="A1156" t="s">
        <v>740</v>
      </c>
    </row>
    <row r="1157" spans="1:1">
      <c r="A1157" t="s">
        <v>2045</v>
      </c>
    </row>
    <row r="1158" spans="1:1">
      <c r="A1158" t="s">
        <v>2046</v>
      </c>
    </row>
    <row r="1159" spans="1:1">
      <c r="A1159" t="s">
        <v>1072</v>
      </c>
    </row>
    <row r="1160" spans="1:1">
      <c r="A1160" t="s">
        <v>2047</v>
      </c>
    </row>
    <row r="1161" spans="1:1">
      <c r="A1161" t="s">
        <v>2048</v>
      </c>
    </row>
    <row r="1162" spans="1:1">
      <c r="A1162" t="s">
        <v>2049</v>
      </c>
    </row>
    <row r="1163" spans="1:1">
      <c r="A1163" t="s">
        <v>741</v>
      </c>
    </row>
    <row r="1164" spans="1:1">
      <c r="A1164" t="s">
        <v>2050</v>
      </c>
    </row>
    <row r="1165" spans="1:1">
      <c r="A1165" t="s">
        <v>742</v>
      </c>
    </row>
    <row r="1166" spans="1:1">
      <c r="A1166" t="s">
        <v>2051</v>
      </c>
    </row>
    <row r="1167" spans="1:1">
      <c r="A1167" t="s">
        <v>2052</v>
      </c>
    </row>
    <row r="1168" spans="1:1">
      <c r="A1168" t="s">
        <v>1073</v>
      </c>
    </row>
    <row r="1169" spans="1:1">
      <c r="A1169" t="s">
        <v>1074</v>
      </c>
    </row>
    <row r="1170" spans="1:1">
      <c r="A1170" t="s">
        <v>1075</v>
      </c>
    </row>
    <row r="1171" spans="1:1">
      <c r="A1171" t="s">
        <v>2053</v>
      </c>
    </row>
    <row r="1172" spans="1:1">
      <c r="A1172" t="s">
        <v>2054</v>
      </c>
    </row>
    <row r="1173" spans="1:1">
      <c r="A1173" t="s">
        <v>2055</v>
      </c>
    </row>
    <row r="1174" spans="1:1">
      <c r="A1174" t="s">
        <v>2056</v>
      </c>
    </row>
    <row r="1175" spans="1:1">
      <c r="A1175" t="s">
        <v>2057</v>
      </c>
    </row>
    <row r="1176" spans="1:1">
      <c r="A1176" t="s">
        <v>1076</v>
      </c>
    </row>
    <row r="1177" spans="1:1">
      <c r="A1177" t="s">
        <v>743</v>
      </c>
    </row>
    <row r="1178" spans="1:1">
      <c r="A1178" t="s">
        <v>2058</v>
      </c>
    </row>
    <row r="1179" spans="1:1">
      <c r="A1179" t="s">
        <v>1077</v>
      </c>
    </row>
    <row r="1180" spans="1:1">
      <c r="A1180" t="s">
        <v>744</v>
      </c>
    </row>
    <row r="1181" spans="1:1">
      <c r="A1181" t="s">
        <v>2059</v>
      </c>
    </row>
    <row r="1182" spans="1:1">
      <c r="A1182" t="s">
        <v>1078</v>
      </c>
    </row>
    <row r="1183" spans="1:1">
      <c r="A1183" t="s">
        <v>2060</v>
      </c>
    </row>
    <row r="1184" spans="1:1">
      <c r="A1184" t="s">
        <v>2061</v>
      </c>
    </row>
    <row r="1185" spans="1:1">
      <c r="A1185" t="s">
        <v>2062</v>
      </c>
    </row>
    <row r="1186" spans="1:1">
      <c r="A1186" t="s">
        <v>2063</v>
      </c>
    </row>
    <row r="1187" spans="1:1">
      <c r="A1187" t="s">
        <v>2064</v>
      </c>
    </row>
    <row r="1188" spans="1:1">
      <c r="A1188" t="s">
        <v>2065</v>
      </c>
    </row>
    <row r="1189" spans="1:1">
      <c r="A1189" t="s">
        <v>2066</v>
      </c>
    </row>
    <row r="1190" spans="1:1">
      <c r="A1190" t="s">
        <v>2067</v>
      </c>
    </row>
    <row r="1191" spans="1:1">
      <c r="A1191" t="s">
        <v>1079</v>
      </c>
    </row>
    <row r="1192" spans="1:1">
      <c r="A1192" t="s">
        <v>2068</v>
      </c>
    </row>
    <row r="1193" spans="1:1">
      <c r="A1193" t="s">
        <v>2069</v>
      </c>
    </row>
    <row r="1194" spans="1:1">
      <c r="A1194" t="s">
        <v>2070</v>
      </c>
    </row>
    <row r="1195" spans="1:1">
      <c r="A1195" t="s">
        <v>2071</v>
      </c>
    </row>
    <row r="1196" spans="1:1">
      <c r="A1196" t="s">
        <v>2072</v>
      </c>
    </row>
    <row r="1197" spans="1:1">
      <c r="A1197" t="s">
        <v>2073</v>
      </c>
    </row>
    <row r="1198" spans="1:1">
      <c r="A1198" t="s">
        <v>2074</v>
      </c>
    </row>
    <row r="1199" spans="1:1">
      <c r="A1199" t="s">
        <v>2075</v>
      </c>
    </row>
    <row r="1200" spans="1:1">
      <c r="A1200" t="s">
        <v>2076</v>
      </c>
    </row>
    <row r="1201" spans="1:1">
      <c r="A1201" t="s">
        <v>2077</v>
      </c>
    </row>
    <row r="1202" spans="1:1">
      <c r="A1202" t="s">
        <v>2078</v>
      </c>
    </row>
    <row r="1203" spans="1:1">
      <c r="A1203" t="s">
        <v>2079</v>
      </c>
    </row>
    <row r="1204" spans="1:1">
      <c r="A1204" t="s">
        <v>2080</v>
      </c>
    </row>
    <row r="1205" spans="1:1">
      <c r="A1205" t="s">
        <v>2081</v>
      </c>
    </row>
    <row r="1206" spans="1:1">
      <c r="A1206" t="s">
        <v>2082</v>
      </c>
    </row>
    <row r="1207" spans="1:1">
      <c r="A1207" t="s">
        <v>2083</v>
      </c>
    </row>
    <row r="1208" spans="1:1">
      <c r="A1208" t="s">
        <v>2084</v>
      </c>
    </row>
    <row r="1209" spans="1:1">
      <c r="A1209" t="s">
        <v>2085</v>
      </c>
    </row>
    <row r="1210" spans="1:1">
      <c r="A1210" t="s">
        <v>2086</v>
      </c>
    </row>
    <row r="1211" spans="1:1">
      <c r="A1211" t="s">
        <v>2087</v>
      </c>
    </row>
    <row r="1212" spans="1:1">
      <c r="A1212" t="s">
        <v>2088</v>
      </c>
    </row>
    <row r="1213" spans="1:1">
      <c r="A1213" t="s">
        <v>2089</v>
      </c>
    </row>
    <row r="1214" spans="1:1">
      <c r="A1214" t="s">
        <v>2090</v>
      </c>
    </row>
    <row r="1215" spans="1:1">
      <c r="A1215" t="s">
        <v>2091</v>
      </c>
    </row>
    <row r="1216" spans="1:1">
      <c r="A1216" t="s">
        <v>2092</v>
      </c>
    </row>
    <row r="1217" spans="1:1">
      <c r="A1217" t="s">
        <v>2093</v>
      </c>
    </row>
    <row r="1218" spans="1:1">
      <c r="A1218" t="s">
        <v>2094</v>
      </c>
    </row>
    <row r="1219" spans="1:1">
      <c r="A1219" t="s">
        <v>2095</v>
      </c>
    </row>
    <row r="1220" spans="1:1">
      <c r="A1220" t="s">
        <v>2096</v>
      </c>
    </row>
    <row r="1221" spans="1:1">
      <c r="A1221" t="s">
        <v>2097</v>
      </c>
    </row>
    <row r="1222" spans="1:1">
      <c r="A1222" t="s">
        <v>2098</v>
      </c>
    </row>
    <row r="1223" spans="1:1">
      <c r="A1223" t="s">
        <v>2099</v>
      </c>
    </row>
    <row r="1224" spans="1:1">
      <c r="A1224" t="s">
        <v>2100</v>
      </c>
    </row>
    <row r="1225" spans="1:1">
      <c r="A1225" t="s">
        <v>2101</v>
      </c>
    </row>
    <row r="1226" spans="1:1">
      <c r="A1226" t="s">
        <v>2102</v>
      </c>
    </row>
    <row r="1227" spans="1:1">
      <c r="A1227" t="s">
        <v>2103</v>
      </c>
    </row>
    <row r="1228" spans="1:1">
      <c r="A1228" t="s">
        <v>2104</v>
      </c>
    </row>
    <row r="1229" spans="1:1">
      <c r="A1229" t="s">
        <v>2105</v>
      </c>
    </row>
    <row r="1230" spans="1:1">
      <c r="A1230" t="s">
        <v>2106</v>
      </c>
    </row>
    <row r="1231" spans="1:1">
      <c r="A1231" t="s">
        <v>2107</v>
      </c>
    </row>
    <row r="1232" spans="1:1">
      <c r="A1232" t="s">
        <v>2108</v>
      </c>
    </row>
    <row r="1233" spans="1:1">
      <c r="A1233" t="s">
        <v>2109</v>
      </c>
    </row>
    <row r="1234" spans="1:1">
      <c r="A1234" t="s">
        <v>2110</v>
      </c>
    </row>
    <row r="1235" spans="1:1">
      <c r="A1235" t="s">
        <v>2111</v>
      </c>
    </row>
    <row r="1236" spans="1:1">
      <c r="A1236" t="s">
        <v>2112</v>
      </c>
    </row>
    <row r="1237" spans="1:1">
      <c r="A1237" t="s">
        <v>2113</v>
      </c>
    </row>
    <row r="1238" spans="1:1">
      <c r="A1238" t="s">
        <v>2114</v>
      </c>
    </row>
    <row r="1239" spans="1:1">
      <c r="A1239" t="s">
        <v>2115</v>
      </c>
    </row>
    <row r="1240" spans="1:1">
      <c r="A1240" t="s">
        <v>2116</v>
      </c>
    </row>
    <row r="1241" spans="1:1">
      <c r="A1241" t="s">
        <v>2117</v>
      </c>
    </row>
    <row r="1242" spans="1:1">
      <c r="A1242" t="s">
        <v>2118</v>
      </c>
    </row>
    <row r="1243" spans="1:1">
      <c r="A1243" t="s">
        <v>745</v>
      </c>
    </row>
    <row r="1244" spans="1:1">
      <c r="A1244" t="s">
        <v>2119</v>
      </c>
    </row>
    <row r="1245" spans="1:1">
      <c r="A1245" t="s">
        <v>2120</v>
      </c>
    </row>
    <row r="1246" spans="1:1">
      <c r="A1246" t="s">
        <v>2121</v>
      </c>
    </row>
    <row r="1247" spans="1:1">
      <c r="A1247" t="s">
        <v>2122</v>
      </c>
    </row>
    <row r="1248" spans="1:1">
      <c r="A1248" t="s">
        <v>2123</v>
      </c>
    </row>
    <row r="1249" spans="1:1">
      <c r="A1249" t="s">
        <v>2124</v>
      </c>
    </row>
    <row r="1250" spans="1:1">
      <c r="A1250" t="s">
        <v>2125</v>
      </c>
    </row>
    <row r="1251" spans="1:1">
      <c r="A1251" t="s">
        <v>2126</v>
      </c>
    </row>
    <row r="1252" spans="1:1">
      <c r="A1252" t="s">
        <v>2127</v>
      </c>
    </row>
    <row r="1253" spans="1:1">
      <c r="A1253" t="s">
        <v>2128</v>
      </c>
    </row>
    <row r="1254" spans="1:1">
      <c r="A1254" t="s">
        <v>2129</v>
      </c>
    </row>
    <row r="1255" spans="1:1">
      <c r="A1255" t="s">
        <v>2130</v>
      </c>
    </row>
    <row r="1256" spans="1:1">
      <c r="A1256" t="s">
        <v>2131</v>
      </c>
    </row>
    <row r="1257" spans="1:1">
      <c r="A1257" t="s">
        <v>2132</v>
      </c>
    </row>
    <row r="1258" spans="1:1">
      <c r="A1258" t="s">
        <v>2133</v>
      </c>
    </row>
    <row r="1259" spans="1:1">
      <c r="A1259" t="s">
        <v>2134</v>
      </c>
    </row>
    <row r="1260" spans="1:1">
      <c r="A1260" t="s">
        <v>2135</v>
      </c>
    </row>
    <row r="1261" spans="1:1">
      <c r="A1261" t="s">
        <v>2136</v>
      </c>
    </row>
    <row r="1262" spans="1:1">
      <c r="A1262" t="s">
        <v>2137</v>
      </c>
    </row>
    <row r="1263" spans="1:1">
      <c r="A1263" t="s">
        <v>2138</v>
      </c>
    </row>
    <row r="1264" spans="1:1">
      <c r="A1264" t="s">
        <v>2139</v>
      </c>
    </row>
    <row r="1265" spans="1:1">
      <c r="A1265" t="s">
        <v>2140</v>
      </c>
    </row>
    <row r="1266" spans="1:1">
      <c r="A1266" t="s">
        <v>2141</v>
      </c>
    </row>
    <row r="1267" spans="1:1">
      <c r="A1267" t="s">
        <v>2142</v>
      </c>
    </row>
    <row r="1268" spans="1:1">
      <c r="A1268" t="s">
        <v>2143</v>
      </c>
    </row>
    <row r="1269" spans="1:1">
      <c r="A1269" t="s">
        <v>2144</v>
      </c>
    </row>
    <row r="1270" spans="1:1">
      <c r="A1270" t="s">
        <v>2145</v>
      </c>
    </row>
    <row r="1271" spans="1:1">
      <c r="A1271" t="s">
        <v>746</v>
      </c>
    </row>
    <row r="1272" spans="1:1">
      <c r="A1272" t="s">
        <v>2146</v>
      </c>
    </row>
    <row r="1273" spans="1:1">
      <c r="A1273" t="s">
        <v>2147</v>
      </c>
    </row>
    <row r="1274" spans="1:1">
      <c r="A1274" t="s">
        <v>1080</v>
      </c>
    </row>
    <row r="1275" spans="1:1">
      <c r="A1275" t="s">
        <v>2148</v>
      </c>
    </row>
    <row r="1276" spans="1:1">
      <c r="A1276" t="s">
        <v>2149</v>
      </c>
    </row>
    <row r="1277" spans="1:1">
      <c r="A1277" t="s">
        <v>2150</v>
      </c>
    </row>
    <row r="1278" spans="1:1">
      <c r="A1278" t="s">
        <v>2151</v>
      </c>
    </row>
    <row r="1279" spans="1:1">
      <c r="A1279" t="s">
        <v>2152</v>
      </c>
    </row>
    <row r="1280" spans="1:1">
      <c r="A1280" t="s">
        <v>2153</v>
      </c>
    </row>
    <row r="1281" spans="1:1">
      <c r="A1281" t="s">
        <v>2154</v>
      </c>
    </row>
    <row r="1282" spans="1:1">
      <c r="A1282" t="s">
        <v>2155</v>
      </c>
    </row>
    <row r="1283" spans="1:1">
      <c r="A1283" t="s">
        <v>2156</v>
      </c>
    </row>
    <row r="1284" spans="1:1">
      <c r="A1284" t="s">
        <v>2157</v>
      </c>
    </row>
    <row r="1285" spans="1:1">
      <c r="A1285" t="s">
        <v>2158</v>
      </c>
    </row>
    <row r="1286" spans="1:1">
      <c r="A1286" t="s">
        <v>2159</v>
      </c>
    </row>
    <row r="1287" spans="1:1">
      <c r="A1287" t="s">
        <v>2160</v>
      </c>
    </row>
    <row r="1288" spans="1:1">
      <c r="A1288" t="s">
        <v>2161</v>
      </c>
    </row>
    <row r="1289" spans="1:1">
      <c r="A1289" t="s">
        <v>2162</v>
      </c>
    </row>
    <row r="1290" spans="1:1">
      <c r="A1290" t="s">
        <v>2163</v>
      </c>
    </row>
    <row r="1291" spans="1:1">
      <c r="A1291" t="s">
        <v>2164</v>
      </c>
    </row>
    <row r="1292" spans="1:1">
      <c r="A1292" t="s">
        <v>2165</v>
      </c>
    </row>
    <row r="1293" spans="1:1">
      <c r="A1293" t="s">
        <v>2166</v>
      </c>
    </row>
    <row r="1294" spans="1:1">
      <c r="A1294" t="s">
        <v>2167</v>
      </c>
    </row>
    <row r="1295" spans="1:1">
      <c r="A1295" t="s">
        <v>2168</v>
      </c>
    </row>
    <row r="1296" spans="1:1">
      <c r="A1296" t="s">
        <v>2169</v>
      </c>
    </row>
    <row r="1297" spans="1:1">
      <c r="A1297" t="s">
        <v>2170</v>
      </c>
    </row>
    <row r="1298" spans="1:1">
      <c r="A1298" t="s">
        <v>2171</v>
      </c>
    </row>
    <row r="1299" spans="1:1">
      <c r="A1299" t="s">
        <v>2172</v>
      </c>
    </row>
    <row r="1300" spans="1:1">
      <c r="A1300" t="s">
        <v>2173</v>
      </c>
    </row>
    <row r="1301" spans="1:1">
      <c r="A1301" t="s">
        <v>2174</v>
      </c>
    </row>
    <row r="1302" spans="1:1">
      <c r="A1302" t="s">
        <v>2175</v>
      </c>
    </row>
    <row r="1303" spans="1:1">
      <c r="A1303" t="s">
        <v>2176</v>
      </c>
    </row>
    <row r="1304" spans="1:1">
      <c r="A1304" t="s">
        <v>2177</v>
      </c>
    </row>
    <row r="1305" spans="1:1">
      <c r="A1305" t="s">
        <v>2178</v>
      </c>
    </row>
    <row r="1306" spans="1:1">
      <c r="A1306" t="s">
        <v>2179</v>
      </c>
    </row>
    <row r="1307" spans="1:1">
      <c r="A1307" t="s">
        <v>2180</v>
      </c>
    </row>
    <row r="1308" spans="1:1">
      <c r="A1308" t="s">
        <v>2181</v>
      </c>
    </row>
    <row r="1309" spans="1:1">
      <c r="A1309" t="s">
        <v>2182</v>
      </c>
    </row>
    <row r="1310" spans="1:1">
      <c r="A1310" t="s">
        <v>2183</v>
      </c>
    </row>
    <row r="1311" spans="1:1">
      <c r="A1311" t="s">
        <v>2184</v>
      </c>
    </row>
    <row r="1312" spans="1:1">
      <c r="A1312" t="s">
        <v>2185</v>
      </c>
    </row>
    <row r="1313" spans="1:1">
      <c r="A1313" t="s">
        <v>2186</v>
      </c>
    </row>
    <row r="1314" spans="1:1">
      <c r="A1314" t="s">
        <v>2187</v>
      </c>
    </row>
    <row r="1315" spans="1:1">
      <c r="A1315" t="s">
        <v>2188</v>
      </c>
    </row>
    <row r="1316" spans="1:1">
      <c r="A1316" t="s">
        <v>2189</v>
      </c>
    </row>
    <row r="1317" spans="1:1">
      <c r="A1317" t="s">
        <v>2190</v>
      </c>
    </row>
    <row r="1318" spans="1:1">
      <c r="A1318" t="s">
        <v>2191</v>
      </c>
    </row>
    <row r="1319" spans="1:1">
      <c r="A1319" t="s">
        <v>747</v>
      </c>
    </row>
    <row r="1320" spans="1:1">
      <c r="A1320" t="s">
        <v>2192</v>
      </c>
    </row>
    <row r="1321" spans="1:1">
      <c r="A1321" t="s">
        <v>748</v>
      </c>
    </row>
    <row r="1322" spans="1:1">
      <c r="A1322" t="s">
        <v>2193</v>
      </c>
    </row>
    <row r="1323" spans="1:1">
      <c r="A1323" t="s">
        <v>749</v>
      </c>
    </row>
    <row r="1324" spans="1:1">
      <c r="A1324" t="s">
        <v>2194</v>
      </c>
    </row>
    <row r="1325" spans="1:1">
      <c r="A1325" t="s">
        <v>2195</v>
      </c>
    </row>
    <row r="1326" spans="1:1">
      <c r="A1326" t="s">
        <v>750</v>
      </c>
    </row>
    <row r="1327" spans="1:1">
      <c r="A1327" t="s">
        <v>2196</v>
      </c>
    </row>
    <row r="1328" spans="1:1">
      <c r="A1328" t="s">
        <v>2197</v>
      </c>
    </row>
    <row r="1329" spans="1:1">
      <c r="A1329" t="s">
        <v>751</v>
      </c>
    </row>
    <row r="1330" spans="1:1">
      <c r="A1330" t="s">
        <v>2198</v>
      </c>
    </row>
    <row r="1331" spans="1:1">
      <c r="A1331" t="s">
        <v>1133</v>
      </c>
    </row>
    <row r="1332" spans="1:1">
      <c r="A1332" t="s">
        <v>2199</v>
      </c>
    </row>
    <row r="1333" spans="1:1">
      <c r="A1333" t="s">
        <v>752</v>
      </c>
    </row>
    <row r="1334" spans="1:1">
      <c r="A1334" t="s">
        <v>2200</v>
      </c>
    </row>
    <row r="1335" spans="1:1">
      <c r="A1335" t="s">
        <v>753</v>
      </c>
    </row>
    <row r="1336" spans="1:1">
      <c r="A1336" t="s">
        <v>2201</v>
      </c>
    </row>
    <row r="1337" spans="1:1">
      <c r="A1337" t="s">
        <v>754</v>
      </c>
    </row>
    <row r="1338" spans="1:1">
      <c r="A1338" t="s">
        <v>2202</v>
      </c>
    </row>
    <row r="1339" spans="1:1">
      <c r="A1339" t="s">
        <v>2203</v>
      </c>
    </row>
    <row r="1340" spans="1:1">
      <c r="A1340" t="s">
        <v>755</v>
      </c>
    </row>
    <row r="1341" spans="1:1">
      <c r="A1341" t="s">
        <v>756</v>
      </c>
    </row>
    <row r="1342" spans="1:1">
      <c r="A1342" t="s">
        <v>757</v>
      </c>
    </row>
    <row r="1343" spans="1:1">
      <c r="A1343" t="s">
        <v>758</v>
      </c>
    </row>
    <row r="1344" spans="1:1">
      <c r="A1344" t="s">
        <v>759</v>
      </c>
    </row>
    <row r="1345" spans="1:1">
      <c r="A1345" t="s">
        <v>760</v>
      </c>
    </row>
    <row r="1346" spans="1:1">
      <c r="A1346" t="s">
        <v>761</v>
      </c>
    </row>
    <row r="1347" spans="1:1">
      <c r="A1347" t="s">
        <v>2204</v>
      </c>
    </row>
    <row r="1348" spans="1:1">
      <c r="A1348" t="s">
        <v>1134</v>
      </c>
    </row>
    <row r="1349" spans="1:1">
      <c r="A1349" t="s">
        <v>762</v>
      </c>
    </row>
    <row r="1350" spans="1:1">
      <c r="A1350" t="s">
        <v>763</v>
      </c>
    </row>
    <row r="1351" spans="1:1">
      <c r="A1351" t="s">
        <v>764</v>
      </c>
    </row>
    <row r="1352" spans="1:1">
      <c r="A1352" t="s">
        <v>765</v>
      </c>
    </row>
    <row r="1353" spans="1:1">
      <c r="A1353" t="s">
        <v>766</v>
      </c>
    </row>
    <row r="1354" spans="1:1">
      <c r="A1354" t="s">
        <v>767</v>
      </c>
    </row>
    <row r="1355" spans="1:1">
      <c r="A1355" t="s">
        <v>768</v>
      </c>
    </row>
    <row r="1356" spans="1:1">
      <c r="A1356" t="s">
        <v>769</v>
      </c>
    </row>
    <row r="1357" spans="1:1">
      <c r="A1357" t="s">
        <v>2205</v>
      </c>
    </row>
    <row r="1358" spans="1:1">
      <c r="A1358" t="s">
        <v>2206</v>
      </c>
    </row>
    <row r="1359" spans="1:1">
      <c r="A1359" t="s">
        <v>2207</v>
      </c>
    </row>
    <row r="1360" spans="1:1">
      <c r="A1360" t="s">
        <v>2208</v>
      </c>
    </row>
    <row r="1361" spans="1:1">
      <c r="A1361" t="s">
        <v>2209</v>
      </c>
    </row>
    <row r="1362" spans="1:1">
      <c r="A1362" t="s">
        <v>2210</v>
      </c>
    </row>
    <row r="1363" spans="1:1">
      <c r="A1363" t="s">
        <v>2211</v>
      </c>
    </row>
    <row r="1364" spans="1:1">
      <c r="A1364" t="s">
        <v>2212</v>
      </c>
    </row>
    <row r="1365" spans="1:1">
      <c r="A1365" t="s">
        <v>2213</v>
      </c>
    </row>
    <row r="1366" spans="1:1">
      <c r="A1366" t="s">
        <v>770</v>
      </c>
    </row>
    <row r="1367" spans="1:1">
      <c r="A1367" t="s">
        <v>771</v>
      </c>
    </row>
    <row r="1368" spans="1:1">
      <c r="A1368" t="s">
        <v>772</v>
      </c>
    </row>
    <row r="1369" spans="1:1">
      <c r="A1369" t="s">
        <v>2214</v>
      </c>
    </row>
    <row r="1370" spans="1:1">
      <c r="A1370" t="s">
        <v>2215</v>
      </c>
    </row>
    <row r="1371" spans="1:1">
      <c r="A1371" t="s">
        <v>773</v>
      </c>
    </row>
    <row r="1372" spans="1:1">
      <c r="A1372" t="s">
        <v>774</v>
      </c>
    </row>
    <row r="1373" spans="1:1">
      <c r="A1373" t="s">
        <v>2216</v>
      </c>
    </row>
    <row r="1374" spans="1:1">
      <c r="A1374" t="s">
        <v>775</v>
      </c>
    </row>
    <row r="1375" spans="1:1">
      <c r="A1375" t="s">
        <v>776</v>
      </c>
    </row>
    <row r="1376" spans="1:1">
      <c r="A1376" t="s">
        <v>777</v>
      </c>
    </row>
    <row r="1377" spans="1:1">
      <c r="A1377" t="s">
        <v>2217</v>
      </c>
    </row>
    <row r="1378" spans="1:1">
      <c r="A1378" t="s">
        <v>2218</v>
      </c>
    </row>
    <row r="1379" spans="1:1">
      <c r="A1379" t="s">
        <v>1135</v>
      </c>
    </row>
    <row r="1380" spans="1:1">
      <c r="A1380" t="s">
        <v>2219</v>
      </c>
    </row>
    <row r="1381" spans="1:1">
      <c r="A1381" t="s">
        <v>2220</v>
      </c>
    </row>
    <row r="1382" spans="1:1">
      <c r="A1382" t="s">
        <v>2221</v>
      </c>
    </row>
    <row r="1383" spans="1:1">
      <c r="A1383" t="s">
        <v>778</v>
      </c>
    </row>
    <row r="1384" spans="1:1">
      <c r="A1384" t="s">
        <v>779</v>
      </c>
    </row>
    <row r="1385" spans="1:1">
      <c r="A1385" t="s">
        <v>780</v>
      </c>
    </row>
    <row r="1386" spans="1:1">
      <c r="A1386" t="s">
        <v>2222</v>
      </c>
    </row>
    <row r="1387" spans="1:1">
      <c r="A1387" t="s">
        <v>2223</v>
      </c>
    </row>
    <row r="1388" spans="1:1">
      <c r="A1388" t="s">
        <v>2224</v>
      </c>
    </row>
    <row r="1389" spans="1:1">
      <c r="A1389" t="s">
        <v>1081</v>
      </c>
    </row>
    <row r="1390" spans="1:1">
      <c r="A1390" t="s">
        <v>2225</v>
      </c>
    </row>
    <row r="1391" spans="1:1">
      <c r="A1391" t="s">
        <v>2226</v>
      </c>
    </row>
    <row r="1392" spans="1:1">
      <c r="A1392" t="s">
        <v>1136</v>
      </c>
    </row>
    <row r="1393" spans="1:1">
      <c r="A1393" t="s">
        <v>1082</v>
      </c>
    </row>
    <row r="1394" spans="1:1">
      <c r="A1394" t="s">
        <v>2227</v>
      </c>
    </row>
    <row r="1395" spans="1:1">
      <c r="A1395" t="s">
        <v>2228</v>
      </c>
    </row>
    <row r="1396" spans="1:1">
      <c r="A1396" t="s">
        <v>2229</v>
      </c>
    </row>
    <row r="1397" spans="1:1">
      <c r="A1397" t="s">
        <v>2230</v>
      </c>
    </row>
    <row r="1398" spans="1:1">
      <c r="A1398" t="s">
        <v>2231</v>
      </c>
    </row>
    <row r="1399" spans="1:1">
      <c r="A1399" t="s">
        <v>2232</v>
      </c>
    </row>
    <row r="1400" spans="1:1">
      <c r="A1400" t="s">
        <v>2233</v>
      </c>
    </row>
    <row r="1401" spans="1:1">
      <c r="A1401" t="s">
        <v>1083</v>
      </c>
    </row>
    <row r="1402" spans="1:1">
      <c r="A1402" t="s">
        <v>1084</v>
      </c>
    </row>
    <row r="1403" spans="1:1">
      <c r="A1403" t="s">
        <v>1085</v>
      </c>
    </row>
    <row r="1404" spans="1:1">
      <c r="A1404" t="s">
        <v>2234</v>
      </c>
    </row>
    <row r="1405" spans="1:1">
      <c r="A1405" t="s">
        <v>2235</v>
      </c>
    </row>
    <row r="1406" spans="1:1">
      <c r="A1406" t="s">
        <v>1086</v>
      </c>
    </row>
    <row r="1407" spans="1:1">
      <c r="A1407" t="s">
        <v>2236</v>
      </c>
    </row>
    <row r="1408" spans="1:1">
      <c r="A1408" t="s">
        <v>2237</v>
      </c>
    </row>
    <row r="1409" spans="1:1">
      <c r="A1409" t="s">
        <v>2238</v>
      </c>
    </row>
    <row r="1410" spans="1:1">
      <c r="A1410" t="s">
        <v>2239</v>
      </c>
    </row>
    <row r="1411" spans="1:1">
      <c r="A1411" t="s">
        <v>2240</v>
      </c>
    </row>
    <row r="1412" spans="1:1">
      <c r="A1412" t="s">
        <v>2241</v>
      </c>
    </row>
    <row r="1413" spans="1:1">
      <c r="A1413" t="s">
        <v>2242</v>
      </c>
    </row>
    <row r="1414" spans="1:1">
      <c r="A1414" t="s">
        <v>2243</v>
      </c>
    </row>
    <row r="1415" spans="1:1">
      <c r="A1415" t="s">
        <v>1137</v>
      </c>
    </row>
    <row r="1416" spans="1:1">
      <c r="A1416" t="s">
        <v>2244</v>
      </c>
    </row>
    <row r="1417" spans="1:1">
      <c r="A1417" t="s">
        <v>2245</v>
      </c>
    </row>
    <row r="1418" spans="1:1">
      <c r="A1418" t="s">
        <v>2246</v>
      </c>
    </row>
    <row r="1419" spans="1:1">
      <c r="A1419" t="s">
        <v>2247</v>
      </c>
    </row>
    <row r="1420" spans="1:1">
      <c r="A1420" t="s">
        <v>2248</v>
      </c>
    </row>
    <row r="1421" spans="1:1">
      <c r="A1421" t="s">
        <v>2249</v>
      </c>
    </row>
    <row r="1422" spans="1:1">
      <c r="A1422" t="s">
        <v>2250</v>
      </c>
    </row>
    <row r="1423" spans="1:1">
      <c r="A1423" t="s">
        <v>2251</v>
      </c>
    </row>
    <row r="1424" spans="1:1">
      <c r="A1424" t="s">
        <v>2252</v>
      </c>
    </row>
    <row r="1425" spans="1:1">
      <c r="A1425" t="s">
        <v>2253</v>
      </c>
    </row>
    <row r="1426" spans="1:1">
      <c r="A1426" t="s">
        <v>2254</v>
      </c>
    </row>
    <row r="1427" spans="1:1">
      <c r="A1427" t="s">
        <v>2255</v>
      </c>
    </row>
    <row r="1428" spans="1:1">
      <c r="A1428" t="s">
        <v>781</v>
      </c>
    </row>
    <row r="1429" spans="1:1">
      <c r="A1429" t="s">
        <v>782</v>
      </c>
    </row>
    <row r="1430" spans="1:1">
      <c r="A1430" t="s">
        <v>2256</v>
      </c>
    </row>
    <row r="1431" spans="1:1">
      <c r="A1431" t="s">
        <v>2257</v>
      </c>
    </row>
    <row r="1432" spans="1:1">
      <c r="A1432" t="s">
        <v>1138</v>
      </c>
    </row>
    <row r="1433" spans="1:1">
      <c r="A1433" t="s">
        <v>783</v>
      </c>
    </row>
    <row r="1434" spans="1:1">
      <c r="A1434" t="s">
        <v>784</v>
      </c>
    </row>
    <row r="1435" spans="1:1">
      <c r="A1435" t="s">
        <v>2258</v>
      </c>
    </row>
    <row r="1436" spans="1:1">
      <c r="A1436" t="s">
        <v>2259</v>
      </c>
    </row>
    <row r="1437" spans="1:1">
      <c r="A1437" t="s">
        <v>785</v>
      </c>
    </row>
    <row r="1438" spans="1:1">
      <c r="A1438" t="s">
        <v>2260</v>
      </c>
    </row>
    <row r="1439" spans="1:1">
      <c r="A1439" t="s">
        <v>786</v>
      </c>
    </row>
    <row r="1440" spans="1:1">
      <c r="A1440" t="s">
        <v>2261</v>
      </c>
    </row>
    <row r="1441" spans="1:1">
      <c r="A1441" t="s">
        <v>2262</v>
      </c>
    </row>
    <row r="1442" spans="1:1">
      <c r="A1442" t="s">
        <v>2263</v>
      </c>
    </row>
    <row r="1443" spans="1:1">
      <c r="A1443" t="s">
        <v>2264</v>
      </c>
    </row>
    <row r="1444" spans="1:1">
      <c r="A1444" t="s">
        <v>2265</v>
      </c>
    </row>
    <row r="1445" spans="1:1">
      <c r="A1445" t="s">
        <v>2266</v>
      </c>
    </row>
    <row r="1446" spans="1:1">
      <c r="A1446" t="s">
        <v>2267</v>
      </c>
    </row>
    <row r="1447" spans="1:1">
      <c r="A1447" t="s">
        <v>2268</v>
      </c>
    </row>
    <row r="1448" spans="1:1">
      <c r="A1448" t="s">
        <v>2269</v>
      </c>
    </row>
    <row r="1449" spans="1:1">
      <c r="A1449" t="s">
        <v>787</v>
      </c>
    </row>
    <row r="1450" spans="1:1">
      <c r="A1450" t="s">
        <v>788</v>
      </c>
    </row>
    <row r="1451" spans="1:1">
      <c r="A1451" t="s">
        <v>2270</v>
      </c>
    </row>
    <row r="1452" spans="1:1">
      <c r="A1452" t="s">
        <v>1139</v>
      </c>
    </row>
    <row r="1453" spans="1:1">
      <c r="A1453" t="s">
        <v>789</v>
      </c>
    </row>
    <row r="1454" spans="1:1">
      <c r="A1454" t="s">
        <v>790</v>
      </c>
    </row>
    <row r="1455" spans="1:1">
      <c r="A1455" t="s">
        <v>2271</v>
      </c>
    </row>
    <row r="1456" spans="1:1">
      <c r="A1456" t="s">
        <v>2272</v>
      </c>
    </row>
    <row r="1457" spans="1:1">
      <c r="A1457" t="s">
        <v>791</v>
      </c>
    </row>
    <row r="1458" spans="1:1">
      <c r="A1458" t="s">
        <v>2273</v>
      </c>
    </row>
    <row r="1459" spans="1:1">
      <c r="A1459" t="s">
        <v>792</v>
      </c>
    </row>
    <row r="1460" spans="1:1">
      <c r="A1460" t="s">
        <v>2274</v>
      </c>
    </row>
    <row r="1461" spans="1:1">
      <c r="A1461" t="s">
        <v>2275</v>
      </c>
    </row>
    <row r="1462" spans="1:1">
      <c r="A1462" t="s">
        <v>2276</v>
      </c>
    </row>
    <row r="1463" spans="1:1">
      <c r="A1463" t="s">
        <v>2277</v>
      </c>
    </row>
    <row r="1464" spans="1:1">
      <c r="A1464" t="s">
        <v>2278</v>
      </c>
    </row>
    <row r="1465" spans="1:1">
      <c r="A1465" t="s">
        <v>2279</v>
      </c>
    </row>
    <row r="1466" spans="1:1">
      <c r="A1466" t="s">
        <v>2280</v>
      </c>
    </row>
    <row r="1467" spans="1:1">
      <c r="A1467" t="s">
        <v>2281</v>
      </c>
    </row>
    <row r="1468" spans="1:1">
      <c r="A1468" t="s">
        <v>2282</v>
      </c>
    </row>
    <row r="1469" spans="1:1">
      <c r="A1469" t="s">
        <v>2283</v>
      </c>
    </row>
    <row r="1470" spans="1:1">
      <c r="A1470" t="s">
        <v>2284</v>
      </c>
    </row>
    <row r="1471" spans="1:1">
      <c r="A1471" t="s">
        <v>2285</v>
      </c>
    </row>
    <row r="1472" spans="1:1">
      <c r="A1472" t="s">
        <v>2286</v>
      </c>
    </row>
    <row r="1473" spans="1:1">
      <c r="A1473" t="s">
        <v>2287</v>
      </c>
    </row>
    <row r="1474" spans="1:1">
      <c r="A1474" t="s">
        <v>2288</v>
      </c>
    </row>
    <row r="1475" spans="1:1">
      <c r="A1475" t="s">
        <v>2289</v>
      </c>
    </row>
    <row r="1476" spans="1:1">
      <c r="A1476" t="s">
        <v>2290</v>
      </c>
    </row>
    <row r="1477" spans="1:1">
      <c r="A1477" t="s">
        <v>2291</v>
      </c>
    </row>
    <row r="1478" spans="1:1">
      <c r="A1478" t="s">
        <v>2292</v>
      </c>
    </row>
    <row r="1479" spans="1:1">
      <c r="A1479" t="s">
        <v>2293</v>
      </c>
    </row>
    <row r="1480" spans="1:1">
      <c r="A1480" t="s">
        <v>2294</v>
      </c>
    </row>
    <row r="1481" spans="1:1">
      <c r="A1481" t="s">
        <v>2295</v>
      </c>
    </row>
    <row r="1482" spans="1:1">
      <c r="A1482" t="s">
        <v>2296</v>
      </c>
    </row>
    <row r="1483" spans="1:1">
      <c r="A1483" t="s">
        <v>2297</v>
      </c>
    </row>
    <row r="1484" spans="1:1">
      <c r="A1484" t="s">
        <v>2298</v>
      </c>
    </row>
    <row r="1485" spans="1:1">
      <c r="A1485" t="s">
        <v>2299</v>
      </c>
    </row>
    <row r="1486" spans="1:1">
      <c r="A1486" t="s">
        <v>2300</v>
      </c>
    </row>
    <row r="1487" spans="1:1">
      <c r="A1487" t="s">
        <v>2301</v>
      </c>
    </row>
    <row r="1488" spans="1:1">
      <c r="A1488" t="s">
        <v>2302</v>
      </c>
    </row>
    <row r="1489" spans="1:1">
      <c r="A1489" t="s">
        <v>2303</v>
      </c>
    </row>
    <row r="1490" spans="1:1">
      <c r="A1490" t="s">
        <v>2304</v>
      </c>
    </row>
    <row r="1491" spans="1:1">
      <c r="A1491" t="s">
        <v>2305</v>
      </c>
    </row>
    <row r="1492" spans="1:1">
      <c r="A1492" t="s">
        <v>2306</v>
      </c>
    </row>
    <row r="1493" spans="1:1">
      <c r="A1493" t="s">
        <v>2307</v>
      </c>
    </row>
    <row r="1494" spans="1:1">
      <c r="A1494" t="s">
        <v>2308</v>
      </c>
    </row>
    <row r="1495" spans="1:1">
      <c r="A1495" t="s">
        <v>2309</v>
      </c>
    </row>
    <row r="1496" spans="1:1">
      <c r="A1496" t="s">
        <v>2310</v>
      </c>
    </row>
    <row r="1497" spans="1:1">
      <c r="A1497" t="s">
        <v>2311</v>
      </c>
    </row>
    <row r="1498" spans="1:1">
      <c r="A1498" t="s">
        <v>2312</v>
      </c>
    </row>
    <row r="1499" spans="1:1">
      <c r="A1499" t="s">
        <v>793</v>
      </c>
    </row>
    <row r="1500" spans="1:1">
      <c r="A1500" t="s">
        <v>1140</v>
      </c>
    </row>
    <row r="1501" spans="1:1">
      <c r="A1501" t="s">
        <v>794</v>
      </c>
    </row>
    <row r="1502" spans="1:1">
      <c r="A1502" t="s">
        <v>795</v>
      </c>
    </row>
    <row r="1503" spans="1:1">
      <c r="A1503" t="s">
        <v>2313</v>
      </c>
    </row>
    <row r="1504" spans="1:1">
      <c r="A1504" t="s">
        <v>2314</v>
      </c>
    </row>
    <row r="1505" spans="1:1">
      <c r="A1505" t="s">
        <v>2315</v>
      </c>
    </row>
    <row r="1506" spans="1:1">
      <c r="A1506" t="s">
        <v>796</v>
      </c>
    </row>
    <row r="1507" spans="1:1">
      <c r="A1507" t="s">
        <v>797</v>
      </c>
    </row>
    <row r="1508" spans="1:1">
      <c r="A1508" t="s">
        <v>798</v>
      </c>
    </row>
    <row r="1509" spans="1:1">
      <c r="A1509" t="s">
        <v>799</v>
      </c>
    </row>
    <row r="1510" spans="1:1">
      <c r="A1510" t="s">
        <v>800</v>
      </c>
    </row>
    <row r="1511" spans="1:1">
      <c r="A1511" t="s">
        <v>801</v>
      </c>
    </row>
    <row r="1512" spans="1:1">
      <c r="A1512" t="s">
        <v>802</v>
      </c>
    </row>
    <row r="1513" spans="1:1">
      <c r="A1513" t="s">
        <v>2316</v>
      </c>
    </row>
    <row r="1514" spans="1:1">
      <c r="A1514" t="s">
        <v>803</v>
      </c>
    </row>
    <row r="1515" spans="1:1">
      <c r="A1515" t="s">
        <v>2317</v>
      </c>
    </row>
    <row r="1516" spans="1:1">
      <c r="A1516" t="s">
        <v>2318</v>
      </c>
    </row>
    <row r="1517" spans="1:1">
      <c r="A1517" t="s">
        <v>2319</v>
      </c>
    </row>
    <row r="1518" spans="1:1">
      <c r="A1518" t="s">
        <v>804</v>
      </c>
    </row>
    <row r="1519" spans="1:1">
      <c r="A1519" t="s">
        <v>2320</v>
      </c>
    </row>
    <row r="1520" spans="1:1">
      <c r="A1520" t="s">
        <v>805</v>
      </c>
    </row>
    <row r="1521" spans="1:1">
      <c r="A1521" t="s">
        <v>806</v>
      </c>
    </row>
    <row r="1522" spans="1:1">
      <c r="A1522" t="s">
        <v>807</v>
      </c>
    </row>
    <row r="1523" spans="1:1">
      <c r="A1523" t="s">
        <v>808</v>
      </c>
    </row>
    <row r="1524" spans="1:1">
      <c r="A1524" t="s">
        <v>809</v>
      </c>
    </row>
    <row r="1525" spans="1:1">
      <c r="A1525" t="s">
        <v>1141</v>
      </c>
    </row>
    <row r="1526" spans="1:1">
      <c r="A1526" t="s">
        <v>2321</v>
      </c>
    </row>
    <row r="1527" spans="1:1">
      <c r="A1527" t="s">
        <v>810</v>
      </c>
    </row>
    <row r="1528" spans="1:1">
      <c r="A1528" t="s">
        <v>2322</v>
      </c>
    </row>
    <row r="1529" spans="1:1">
      <c r="A1529" t="s">
        <v>2323</v>
      </c>
    </row>
    <row r="1530" spans="1:1">
      <c r="A1530" t="s">
        <v>2324</v>
      </c>
    </row>
    <row r="1531" spans="1:1">
      <c r="A1531" t="s">
        <v>2325</v>
      </c>
    </row>
    <row r="1532" spans="1:1">
      <c r="A1532" t="s">
        <v>2326</v>
      </c>
    </row>
    <row r="1533" spans="1:1">
      <c r="A1533" t="s">
        <v>2327</v>
      </c>
    </row>
    <row r="1534" spans="1:1">
      <c r="A1534" t="s">
        <v>2328</v>
      </c>
    </row>
    <row r="1535" spans="1:1">
      <c r="A1535" t="s">
        <v>2329</v>
      </c>
    </row>
    <row r="1536" spans="1:1">
      <c r="A1536" t="s">
        <v>811</v>
      </c>
    </row>
    <row r="1537" spans="1:1">
      <c r="A1537" t="s">
        <v>2330</v>
      </c>
    </row>
    <row r="1538" spans="1:1">
      <c r="A1538" t="s">
        <v>2331</v>
      </c>
    </row>
    <row r="1539" spans="1:1">
      <c r="A1539" t="s">
        <v>2332</v>
      </c>
    </row>
    <row r="1540" spans="1:1">
      <c r="A1540" t="s">
        <v>812</v>
      </c>
    </row>
    <row r="1541" spans="1:1">
      <c r="A1541" t="s">
        <v>1142</v>
      </c>
    </row>
    <row r="1542" spans="1:1">
      <c r="A1542" t="s">
        <v>1143</v>
      </c>
    </row>
    <row r="1543" spans="1:1">
      <c r="A1543" t="s">
        <v>813</v>
      </c>
    </row>
    <row r="1544" spans="1:1">
      <c r="A1544" t="s">
        <v>2333</v>
      </c>
    </row>
    <row r="1545" spans="1:1">
      <c r="A1545" t="s">
        <v>814</v>
      </c>
    </row>
    <row r="1546" spans="1:1">
      <c r="A1546" t="s">
        <v>2334</v>
      </c>
    </row>
    <row r="1547" spans="1:1">
      <c r="A1547" t="s">
        <v>815</v>
      </c>
    </row>
    <row r="1548" spans="1:1">
      <c r="A1548" t="s">
        <v>2335</v>
      </c>
    </row>
    <row r="1549" spans="1:1">
      <c r="A1549" t="s">
        <v>2336</v>
      </c>
    </row>
    <row r="1550" spans="1:1">
      <c r="A1550" t="s">
        <v>2337</v>
      </c>
    </row>
    <row r="1551" spans="1:1">
      <c r="A1551" t="s">
        <v>2338</v>
      </c>
    </row>
    <row r="1552" spans="1:1">
      <c r="A1552" t="s">
        <v>2339</v>
      </c>
    </row>
    <row r="1553" spans="1:1">
      <c r="A1553" t="s">
        <v>2340</v>
      </c>
    </row>
    <row r="1554" spans="1:1">
      <c r="A1554" t="s">
        <v>2341</v>
      </c>
    </row>
    <row r="1555" spans="1:1">
      <c r="A1555" t="s">
        <v>2342</v>
      </c>
    </row>
    <row r="1556" spans="1:1">
      <c r="A1556" t="s">
        <v>816</v>
      </c>
    </row>
    <row r="1557" spans="1:1">
      <c r="A1557" t="s">
        <v>817</v>
      </c>
    </row>
    <row r="1558" spans="1:1">
      <c r="A1558" t="s">
        <v>2343</v>
      </c>
    </row>
    <row r="1559" spans="1:1">
      <c r="A1559" t="s">
        <v>1144</v>
      </c>
    </row>
    <row r="1560" spans="1:1">
      <c r="A1560" t="s">
        <v>818</v>
      </c>
    </row>
    <row r="1561" spans="1:1">
      <c r="A1561" t="s">
        <v>819</v>
      </c>
    </row>
    <row r="1562" spans="1:1">
      <c r="A1562" t="s">
        <v>2344</v>
      </c>
    </row>
    <row r="1563" spans="1:1">
      <c r="A1563" t="s">
        <v>2345</v>
      </c>
    </row>
    <row r="1564" spans="1:1">
      <c r="A1564" t="s">
        <v>2346</v>
      </c>
    </row>
    <row r="1565" spans="1:1">
      <c r="A1565" t="s">
        <v>2347</v>
      </c>
    </row>
    <row r="1566" spans="1:1">
      <c r="A1566" t="s">
        <v>2348</v>
      </c>
    </row>
    <row r="1567" spans="1:1">
      <c r="A1567" t="s">
        <v>820</v>
      </c>
    </row>
    <row r="1568" spans="1:1">
      <c r="A1568" t="s">
        <v>2349</v>
      </c>
    </row>
    <row r="1569" spans="1:1">
      <c r="A1569" t="s">
        <v>821</v>
      </c>
    </row>
    <row r="1570" spans="1:1">
      <c r="A1570" t="s">
        <v>822</v>
      </c>
    </row>
    <row r="1571" spans="1:1">
      <c r="A1571" t="s">
        <v>2350</v>
      </c>
    </row>
    <row r="1572" spans="1:1">
      <c r="A1572" t="s">
        <v>2351</v>
      </c>
    </row>
    <row r="1573" spans="1:1">
      <c r="A1573" t="s">
        <v>2352</v>
      </c>
    </row>
    <row r="1574" spans="1:1">
      <c r="A1574" t="s">
        <v>2353</v>
      </c>
    </row>
    <row r="1575" spans="1:1">
      <c r="A1575" t="s">
        <v>1145</v>
      </c>
    </row>
    <row r="1576" spans="1:1">
      <c r="A1576" t="s">
        <v>2354</v>
      </c>
    </row>
    <row r="1577" spans="1:1">
      <c r="A1577" t="s">
        <v>2355</v>
      </c>
    </row>
    <row r="1578" spans="1:1">
      <c r="A1578" t="s">
        <v>2356</v>
      </c>
    </row>
    <row r="1579" spans="1:1">
      <c r="A1579" t="s">
        <v>2357</v>
      </c>
    </row>
    <row r="1580" spans="1:1">
      <c r="A1580" t="s">
        <v>823</v>
      </c>
    </row>
    <row r="1581" spans="1:1">
      <c r="A1581" t="s">
        <v>2358</v>
      </c>
    </row>
    <row r="1582" spans="1:1">
      <c r="A1582" t="s">
        <v>2359</v>
      </c>
    </row>
    <row r="1583" spans="1:1">
      <c r="A1583" t="s">
        <v>2360</v>
      </c>
    </row>
    <row r="1584" spans="1:1">
      <c r="A1584" t="s">
        <v>2361</v>
      </c>
    </row>
    <row r="1585" spans="1:1">
      <c r="A1585" t="s">
        <v>2362</v>
      </c>
    </row>
    <row r="1586" spans="1:1">
      <c r="A1586" t="s">
        <v>2363</v>
      </c>
    </row>
    <row r="1587" spans="1:1">
      <c r="A1587" t="s">
        <v>824</v>
      </c>
    </row>
    <row r="1588" spans="1:1">
      <c r="A1588" t="s">
        <v>825</v>
      </c>
    </row>
    <row r="1589" spans="1:1">
      <c r="A1589" t="s">
        <v>826</v>
      </c>
    </row>
    <row r="1590" spans="1:1">
      <c r="A1590" t="s">
        <v>2364</v>
      </c>
    </row>
    <row r="1591" spans="1:1">
      <c r="A1591" t="s">
        <v>2365</v>
      </c>
    </row>
    <row r="1592" spans="1:1">
      <c r="A1592" t="s">
        <v>827</v>
      </c>
    </row>
    <row r="1593" spans="1:1">
      <c r="A1593" t="s">
        <v>2366</v>
      </c>
    </row>
    <row r="1594" spans="1:1">
      <c r="A1594" t="s">
        <v>828</v>
      </c>
    </row>
    <row r="1595" spans="1:1">
      <c r="A1595" t="s">
        <v>2367</v>
      </c>
    </row>
    <row r="1596" spans="1:1">
      <c r="A1596" t="s">
        <v>2368</v>
      </c>
    </row>
    <row r="1597" spans="1:1">
      <c r="A1597" t="s">
        <v>829</v>
      </c>
    </row>
    <row r="1598" spans="1:1">
      <c r="A1598" t="s">
        <v>2369</v>
      </c>
    </row>
    <row r="1599" spans="1:1">
      <c r="A1599" t="s">
        <v>2370</v>
      </c>
    </row>
    <row r="1600" spans="1:1">
      <c r="A1600" t="s">
        <v>830</v>
      </c>
    </row>
    <row r="1601" spans="1:1">
      <c r="A1601" t="s">
        <v>2371</v>
      </c>
    </row>
    <row r="1602" spans="1:1">
      <c r="A1602" t="s">
        <v>831</v>
      </c>
    </row>
    <row r="1603" spans="1:1">
      <c r="A1603" t="s">
        <v>1087</v>
      </c>
    </row>
    <row r="1604" spans="1:1">
      <c r="A1604" t="s">
        <v>2372</v>
      </c>
    </row>
    <row r="1605" spans="1:1">
      <c r="A1605" t="s">
        <v>2373</v>
      </c>
    </row>
    <row r="1606" spans="1:1">
      <c r="A1606" t="s">
        <v>2374</v>
      </c>
    </row>
    <row r="1607" spans="1:1">
      <c r="A1607" t="s">
        <v>2375</v>
      </c>
    </row>
    <row r="1608" spans="1:1">
      <c r="A1608" t="s">
        <v>2376</v>
      </c>
    </row>
    <row r="1609" spans="1:1">
      <c r="A1609" t="s">
        <v>2377</v>
      </c>
    </row>
    <row r="1610" spans="1:1">
      <c r="A1610" t="s">
        <v>2378</v>
      </c>
    </row>
    <row r="1611" spans="1:1">
      <c r="A1611" t="s">
        <v>832</v>
      </c>
    </row>
    <row r="1612" spans="1:1">
      <c r="A1612" t="s">
        <v>2379</v>
      </c>
    </row>
    <row r="1613" spans="1:1">
      <c r="A1613" t="s">
        <v>2380</v>
      </c>
    </row>
    <row r="1614" spans="1:1">
      <c r="A1614" t="s">
        <v>2381</v>
      </c>
    </row>
    <row r="1615" spans="1:1">
      <c r="A1615" t="s">
        <v>2382</v>
      </c>
    </row>
    <row r="1616" spans="1:1">
      <c r="A1616" t="s">
        <v>833</v>
      </c>
    </row>
    <row r="1617" spans="1:1">
      <c r="A1617" t="s">
        <v>2383</v>
      </c>
    </row>
    <row r="1618" spans="1:1">
      <c r="A1618" t="s">
        <v>834</v>
      </c>
    </row>
    <row r="1619" spans="1:1">
      <c r="A1619" t="s">
        <v>835</v>
      </c>
    </row>
    <row r="1620" spans="1:1">
      <c r="A1620" t="s">
        <v>2384</v>
      </c>
    </row>
    <row r="1621" spans="1:1">
      <c r="A1621" t="s">
        <v>2385</v>
      </c>
    </row>
    <row r="1622" spans="1:1">
      <c r="A1622" t="s">
        <v>2386</v>
      </c>
    </row>
    <row r="1623" spans="1:1">
      <c r="A1623" t="s">
        <v>836</v>
      </c>
    </row>
    <row r="1624" spans="1:1">
      <c r="A1624" t="s">
        <v>2387</v>
      </c>
    </row>
    <row r="1625" spans="1:1">
      <c r="A1625" t="s">
        <v>2388</v>
      </c>
    </row>
    <row r="1626" spans="1:1">
      <c r="A1626" t="s">
        <v>2389</v>
      </c>
    </row>
    <row r="1627" spans="1:1">
      <c r="A1627" t="s">
        <v>2390</v>
      </c>
    </row>
    <row r="1628" spans="1:1">
      <c r="A1628" t="s">
        <v>2391</v>
      </c>
    </row>
    <row r="1629" spans="1:1">
      <c r="A1629" t="s">
        <v>837</v>
      </c>
    </row>
    <row r="1630" spans="1:1">
      <c r="A1630" t="s">
        <v>838</v>
      </c>
    </row>
    <row r="1631" spans="1:1">
      <c r="A1631" t="s">
        <v>839</v>
      </c>
    </row>
    <row r="1632" spans="1:1">
      <c r="A1632" t="s">
        <v>2392</v>
      </c>
    </row>
    <row r="1633" spans="1:1">
      <c r="A1633" t="s">
        <v>2393</v>
      </c>
    </row>
    <row r="1634" spans="1:1">
      <c r="A1634" t="s">
        <v>2394</v>
      </c>
    </row>
    <row r="1635" spans="1:1">
      <c r="A1635" t="s">
        <v>840</v>
      </c>
    </row>
    <row r="1636" spans="1:1">
      <c r="A1636" t="s">
        <v>841</v>
      </c>
    </row>
    <row r="1637" spans="1:1">
      <c r="A1637" t="s">
        <v>842</v>
      </c>
    </row>
    <row r="1638" spans="1:1">
      <c r="A1638" t="s">
        <v>2395</v>
      </c>
    </row>
    <row r="1639" spans="1:1">
      <c r="A1639" t="s">
        <v>843</v>
      </c>
    </row>
    <row r="1640" spans="1:1">
      <c r="A1640" t="s">
        <v>2396</v>
      </c>
    </row>
    <row r="1641" spans="1:1">
      <c r="A1641" t="s">
        <v>844</v>
      </c>
    </row>
    <row r="1642" spans="1:1">
      <c r="A1642" t="s">
        <v>2397</v>
      </c>
    </row>
    <row r="1643" spans="1:1">
      <c r="A1643" t="s">
        <v>2398</v>
      </c>
    </row>
    <row r="1644" spans="1:1">
      <c r="A1644" t="s">
        <v>2399</v>
      </c>
    </row>
    <row r="1645" spans="1:1">
      <c r="A1645" t="s">
        <v>2400</v>
      </c>
    </row>
    <row r="1646" spans="1:1">
      <c r="A1646" t="s">
        <v>845</v>
      </c>
    </row>
    <row r="1647" spans="1:1">
      <c r="A1647" t="s">
        <v>2401</v>
      </c>
    </row>
    <row r="1648" spans="1:1">
      <c r="A1648" t="s">
        <v>846</v>
      </c>
    </row>
    <row r="1649" spans="1:1">
      <c r="A1649" t="s">
        <v>2402</v>
      </c>
    </row>
    <row r="1650" spans="1:1">
      <c r="A1650" t="s">
        <v>2403</v>
      </c>
    </row>
    <row r="1651" spans="1:1">
      <c r="A1651" t="s">
        <v>2404</v>
      </c>
    </row>
    <row r="1652" spans="1:1">
      <c r="A1652" t="s">
        <v>847</v>
      </c>
    </row>
    <row r="1653" spans="1:1">
      <c r="A1653" t="s">
        <v>2405</v>
      </c>
    </row>
    <row r="1654" spans="1:1">
      <c r="A1654" t="s">
        <v>2406</v>
      </c>
    </row>
    <row r="1655" spans="1:1">
      <c r="A1655" t="s">
        <v>2407</v>
      </c>
    </row>
    <row r="1656" spans="1:1">
      <c r="A1656" t="s">
        <v>848</v>
      </c>
    </row>
    <row r="1657" spans="1:1">
      <c r="A1657" t="s">
        <v>2408</v>
      </c>
    </row>
    <row r="1658" spans="1:1">
      <c r="A1658" t="s">
        <v>2409</v>
      </c>
    </row>
    <row r="1659" spans="1:1">
      <c r="A1659" t="s">
        <v>2410</v>
      </c>
    </row>
    <row r="1660" spans="1:1">
      <c r="A1660" t="s">
        <v>2411</v>
      </c>
    </row>
    <row r="1661" spans="1:1">
      <c r="A1661" t="s">
        <v>849</v>
      </c>
    </row>
    <row r="1662" spans="1:1">
      <c r="A1662" t="s">
        <v>2412</v>
      </c>
    </row>
    <row r="1663" spans="1:1">
      <c r="A1663" t="s">
        <v>2413</v>
      </c>
    </row>
    <row r="1664" spans="1:1">
      <c r="A1664" t="s">
        <v>850</v>
      </c>
    </row>
    <row r="1665" spans="1:1">
      <c r="A1665" t="s">
        <v>2414</v>
      </c>
    </row>
    <row r="1666" spans="1:1">
      <c r="A1666" t="s">
        <v>2415</v>
      </c>
    </row>
    <row r="1667" spans="1:1">
      <c r="A1667" t="s">
        <v>851</v>
      </c>
    </row>
    <row r="1668" spans="1:1">
      <c r="A1668" t="s">
        <v>2416</v>
      </c>
    </row>
    <row r="1669" spans="1:1">
      <c r="A1669" t="s">
        <v>2417</v>
      </c>
    </row>
    <row r="1670" spans="1:1">
      <c r="A1670" t="s">
        <v>2418</v>
      </c>
    </row>
    <row r="1671" spans="1:1">
      <c r="A1671" t="s">
        <v>852</v>
      </c>
    </row>
    <row r="1672" spans="1:1">
      <c r="A1672" t="s">
        <v>1088</v>
      </c>
    </row>
    <row r="1673" spans="1:1">
      <c r="A1673" t="s">
        <v>2419</v>
      </c>
    </row>
    <row r="1674" spans="1:1">
      <c r="A1674" t="s">
        <v>853</v>
      </c>
    </row>
    <row r="1675" spans="1:1">
      <c r="A1675" t="s">
        <v>2420</v>
      </c>
    </row>
    <row r="1676" spans="1:1">
      <c r="A1676" t="s">
        <v>2421</v>
      </c>
    </row>
    <row r="1677" spans="1:1">
      <c r="A1677" t="s">
        <v>854</v>
      </c>
    </row>
    <row r="1678" spans="1:1">
      <c r="A1678" t="s">
        <v>2422</v>
      </c>
    </row>
    <row r="1679" spans="1:1">
      <c r="A1679" t="s">
        <v>2423</v>
      </c>
    </row>
    <row r="1680" spans="1:1">
      <c r="A1680" t="s">
        <v>855</v>
      </c>
    </row>
    <row r="1681" spans="1:1">
      <c r="A1681" t="s">
        <v>856</v>
      </c>
    </row>
    <row r="1682" spans="1:1">
      <c r="A1682" t="s">
        <v>2424</v>
      </c>
    </row>
    <row r="1683" spans="1:1">
      <c r="A1683" t="s">
        <v>857</v>
      </c>
    </row>
    <row r="1684" spans="1:1">
      <c r="A1684" t="s">
        <v>858</v>
      </c>
    </row>
    <row r="1685" spans="1:1">
      <c r="A1685" t="s">
        <v>2425</v>
      </c>
    </row>
    <row r="1686" spans="1:1">
      <c r="A1686" t="s">
        <v>859</v>
      </c>
    </row>
    <row r="1687" spans="1:1">
      <c r="A1687" t="s">
        <v>860</v>
      </c>
    </row>
    <row r="1688" spans="1:1">
      <c r="A1688" t="s">
        <v>2426</v>
      </c>
    </row>
    <row r="1689" spans="1:1">
      <c r="A1689" t="s">
        <v>2427</v>
      </c>
    </row>
    <row r="1690" spans="1:1">
      <c r="A1690" t="s">
        <v>2428</v>
      </c>
    </row>
    <row r="1691" spans="1:1">
      <c r="A1691" t="s">
        <v>2429</v>
      </c>
    </row>
    <row r="1692" spans="1:1">
      <c r="A1692" t="s">
        <v>861</v>
      </c>
    </row>
    <row r="1693" spans="1:1">
      <c r="A1693" t="s">
        <v>862</v>
      </c>
    </row>
    <row r="1694" spans="1:1">
      <c r="A1694" t="s">
        <v>2430</v>
      </c>
    </row>
    <row r="1695" spans="1:1">
      <c r="A1695" t="s">
        <v>2431</v>
      </c>
    </row>
    <row r="1696" spans="1:1">
      <c r="A1696" t="s">
        <v>2432</v>
      </c>
    </row>
    <row r="1697" spans="1:1">
      <c r="A1697" t="s">
        <v>2433</v>
      </c>
    </row>
    <row r="1698" spans="1:1">
      <c r="A1698" t="s">
        <v>2434</v>
      </c>
    </row>
    <row r="1699" spans="1:1">
      <c r="A1699" t="s">
        <v>2435</v>
      </c>
    </row>
    <row r="1700" spans="1:1">
      <c r="A1700" t="s">
        <v>863</v>
      </c>
    </row>
    <row r="1701" spans="1:1">
      <c r="A1701" t="s">
        <v>864</v>
      </c>
    </row>
    <row r="1702" spans="1:1">
      <c r="A1702" t="s">
        <v>2436</v>
      </c>
    </row>
    <row r="1703" spans="1:1">
      <c r="A1703" t="s">
        <v>865</v>
      </c>
    </row>
    <row r="1704" spans="1:1">
      <c r="A1704" t="s">
        <v>2437</v>
      </c>
    </row>
    <row r="1705" spans="1:1">
      <c r="A1705" t="s">
        <v>2438</v>
      </c>
    </row>
    <row r="1706" spans="1:1">
      <c r="A1706" t="s">
        <v>2439</v>
      </c>
    </row>
    <row r="1707" spans="1:1">
      <c r="A1707" t="s">
        <v>866</v>
      </c>
    </row>
    <row r="1708" spans="1:1">
      <c r="A1708" t="s">
        <v>867</v>
      </c>
    </row>
    <row r="1709" spans="1:1">
      <c r="A1709" t="s">
        <v>2440</v>
      </c>
    </row>
    <row r="1710" spans="1:1">
      <c r="A1710" t="s">
        <v>868</v>
      </c>
    </row>
    <row r="1711" spans="1:1">
      <c r="A1711" t="s">
        <v>2441</v>
      </c>
    </row>
    <row r="1712" spans="1:1">
      <c r="A1712" t="s">
        <v>2442</v>
      </c>
    </row>
    <row r="1713" spans="1:1">
      <c r="A1713" t="s">
        <v>2443</v>
      </c>
    </row>
    <row r="1714" spans="1:1">
      <c r="A1714" t="s">
        <v>869</v>
      </c>
    </row>
    <row r="1715" spans="1:1">
      <c r="A1715" t="s">
        <v>2444</v>
      </c>
    </row>
    <row r="1716" spans="1:1">
      <c r="A1716" t="s">
        <v>2445</v>
      </c>
    </row>
    <row r="1717" spans="1:1">
      <c r="A1717" t="s">
        <v>2446</v>
      </c>
    </row>
    <row r="1718" spans="1:1">
      <c r="A1718" t="s">
        <v>2447</v>
      </c>
    </row>
    <row r="1719" spans="1:1">
      <c r="A1719" t="s">
        <v>2448</v>
      </c>
    </row>
    <row r="1720" spans="1:1">
      <c r="A1720" t="s">
        <v>2449</v>
      </c>
    </row>
    <row r="1721" spans="1:1">
      <c r="A1721" t="s">
        <v>1146</v>
      </c>
    </row>
    <row r="1722" spans="1:1">
      <c r="A1722" t="s">
        <v>2450</v>
      </c>
    </row>
    <row r="1723" spans="1:1">
      <c r="A1723" t="s">
        <v>2451</v>
      </c>
    </row>
    <row r="1724" spans="1:1">
      <c r="A1724" t="s">
        <v>870</v>
      </c>
    </row>
    <row r="1725" spans="1:1">
      <c r="A1725" t="s">
        <v>871</v>
      </c>
    </row>
    <row r="1726" spans="1:1">
      <c r="A1726" t="s">
        <v>2452</v>
      </c>
    </row>
    <row r="1727" spans="1:1">
      <c r="A1727" t="s">
        <v>872</v>
      </c>
    </row>
    <row r="1728" spans="1:1">
      <c r="A1728" t="s">
        <v>2453</v>
      </c>
    </row>
    <row r="1729" spans="1:1">
      <c r="A1729" t="s">
        <v>2454</v>
      </c>
    </row>
    <row r="1730" spans="1:1">
      <c r="A1730" t="s">
        <v>873</v>
      </c>
    </row>
    <row r="1731" spans="1:1">
      <c r="A1731" t="s">
        <v>874</v>
      </c>
    </row>
    <row r="1732" spans="1:1">
      <c r="A1732" t="s">
        <v>2455</v>
      </c>
    </row>
    <row r="1733" spans="1:1">
      <c r="A1733" t="s">
        <v>875</v>
      </c>
    </row>
    <row r="1734" spans="1:1">
      <c r="A1734" t="s">
        <v>2456</v>
      </c>
    </row>
    <row r="1735" spans="1:1">
      <c r="A1735" t="s">
        <v>876</v>
      </c>
    </row>
    <row r="1736" spans="1:1">
      <c r="A1736" t="s">
        <v>2457</v>
      </c>
    </row>
    <row r="1737" spans="1:1">
      <c r="A1737" t="s">
        <v>877</v>
      </c>
    </row>
    <row r="1738" spans="1:1">
      <c r="A1738" t="s">
        <v>878</v>
      </c>
    </row>
    <row r="1739" spans="1:1">
      <c r="A1739" t="s">
        <v>2458</v>
      </c>
    </row>
    <row r="1740" spans="1:1">
      <c r="A1740" t="s">
        <v>879</v>
      </c>
    </row>
    <row r="1741" spans="1:1">
      <c r="A1741" t="s">
        <v>880</v>
      </c>
    </row>
    <row r="1742" spans="1:1">
      <c r="A1742" t="s">
        <v>881</v>
      </c>
    </row>
    <row r="1743" spans="1:1">
      <c r="A1743" t="s">
        <v>2459</v>
      </c>
    </row>
    <row r="1744" spans="1:1">
      <c r="A1744" t="s">
        <v>882</v>
      </c>
    </row>
    <row r="1745" spans="1:1">
      <c r="A1745" t="s">
        <v>883</v>
      </c>
    </row>
    <row r="1746" spans="1:1">
      <c r="A1746" t="s">
        <v>2460</v>
      </c>
    </row>
    <row r="1747" spans="1:1">
      <c r="A1747" t="s">
        <v>2461</v>
      </c>
    </row>
    <row r="1748" spans="1:1">
      <c r="A1748" t="s">
        <v>2462</v>
      </c>
    </row>
    <row r="1749" spans="1:1">
      <c r="A1749" t="s">
        <v>2463</v>
      </c>
    </row>
    <row r="1750" spans="1:1">
      <c r="A1750" t="s">
        <v>2464</v>
      </c>
    </row>
    <row r="1751" spans="1:1">
      <c r="A1751" t="s">
        <v>2465</v>
      </c>
    </row>
    <row r="1752" spans="1:1">
      <c r="A1752" t="s">
        <v>2466</v>
      </c>
    </row>
    <row r="1753" spans="1:1">
      <c r="A1753" t="s">
        <v>2467</v>
      </c>
    </row>
    <row r="1754" spans="1:1">
      <c r="A1754" t="s">
        <v>884</v>
      </c>
    </row>
    <row r="1755" spans="1:1">
      <c r="A1755" t="s">
        <v>2468</v>
      </c>
    </row>
    <row r="1756" spans="1:1">
      <c r="A1756" t="s">
        <v>2469</v>
      </c>
    </row>
    <row r="1757" spans="1:1">
      <c r="A1757" t="s">
        <v>2470</v>
      </c>
    </row>
    <row r="1758" spans="1:1">
      <c r="A1758" t="s">
        <v>2471</v>
      </c>
    </row>
    <row r="1759" spans="1:1">
      <c r="A1759" t="s">
        <v>2472</v>
      </c>
    </row>
    <row r="1760" spans="1:1">
      <c r="A1760" t="s">
        <v>2473</v>
      </c>
    </row>
    <row r="1761" spans="1:1">
      <c r="A1761" t="s">
        <v>2474</v>
      </c>
    </row>
    <row r="1762" spans="1:1">
      <c r="A1762" t="s">
        <v>2475</v>
      </c>
    </row>
    <row r="1763" spans="1:1">
      <c r="A1763" t="s">
        <v>2476</v>
      </c>
    </row>
    <row r="1764" spans="1:1">
      <c r="A1764" t="s">
        <v>2477</v>
      </c>
    </row>
    <row r="1765" spans="1:1">
      <c r="A1765" t="s">
        <v>2478</v>
      </c>
    </row>
    <row r="1766" spans="1:1">
      <c r="A1766" t="s">
        <v>2479</v>
      </c>
    </row>
    <row r="1767" spans="1:1">
      <c r="A1767" t="s">
        <v>2480</v>
      </c>
    </row>
    <row r="1768" spans="1:1">
      <c r="A1768" t="s">
        <v>2481</v>
      </c>
    </row>
    <row r="1769" spans="1:1">
      <c r="A1769" t="s">
        <v>2482</v>
      </c>
    </row>
    <row r="1770" spans="1:1">
      <c r="A1770" t="s">
        <v>2483</v>
      </c>
    </row>
    <row r="1771" spans="1:1">
      <c r="A1771" t="s">
        <v>2484</v>
      </c>
    </row>
    <row r="1772" spans="1:1">
      <c r="A1772" t="s">
        <v>2485</v>
      </c>
    </row>
    <row r="1773" spans="1:1">
      <c r="A1773" t="s">
        <v>2486</v>
      </c>
    </row>
    <row r="1774" spans="1:1">
      <c r="A1774" t="s">
        <v>2487</v>
      </c>
    </row>
    <row r="1775" spans="1:1">
      <c r="A1775" t="s">
        <v>2488</v>
      </c>
    </row>
    <row r="1776" spans="1:1">
      <c r="A1776" t="s">
        <v>2489</v>
      </c>
    </row>
    <row r="1777" spans="1:1">
      <c r="A1777" t="s">
        <v>885</v>
      </c>
    </row>
    <row r="1778" spans="1:1">
      <c r="A1778" t="s">
        <v>886</v>
      </c>
    </row>
    <row r="1779" spans="1:1">
      <c r="A1779" t="s">
        <v>2490</v>
      </c>
    </row>
    <row r="1780" spans="1:1">
      <c r="A1780" t="s">
        <v>887</v>
      </c>
    </row>
    <row r="1781" spans="1:1">
      <c r="A1781" t="s">
        <v>2491</v>
      </c>
    </row>
    <row r="1782" spans="1:1">
      <c r="A1782" t="s">
        <v>1147</v>
      </c>
    </row>
    <row r="1783" spans="1:1">
      <c r="A1783" t="s">
        <v>888</v>
      </c>
    </row>
    <row r="1784" spans="1:1">
      <c r="A1784" t="s">
        <v>2492</v>
      </c>
    </row>
    <row r="1785" spans="1:1">
      <c r="A1785" t="s">
        <v>2493</v>
      </c>
    </row>
    <row r="1786" spans="1:1">
      <c r="A1786" t="s">
        <v>2494</v>
      </c>
    </row>
    <row r="1787" spans="1:1">
      <c r="A1787" t="s">
        <v>2495</v>
      </c>
    </row>
    <row r="1788" spans="1:1">
      <c r="A1788" t="s">
        <v>889</v>
      </c>
    </row>
    <row r="1789" spans="1:1">
      <c r="A1789" t="s">
        <v>2496</v>
      </c>
    </row>
    <row r="1790" spans="1:1">
      <c r="A1790" t="s">
        <v>2497</v>
      </c>
    </row>
    <row r="1791" spans="1:1">
      <c r="A1791" t="s">
        <v>890</v>
      </c>
    </row>
    <row r="1792" spans="1:1">
      <c r="A1792" t="s">
        <v>1148</v>
      </c>
    </row>
    <row r="1793" spans="1:1">
      <c r="A1793" t="s">
        <v>1149</v>
      </c>
    </row>
    <row r="1794" spans="1:1">
      <c r="A1794" t="s">
        <v>2498</v>
      </c>
    </row>
    <row r="1795" spans="1:1">
      <c r="A1795" t="s">
        <v>2499</v>
      </c>
    </row>
    <row r="1796" spans="1:1">
      <c r="A1796" t="s">
        <v>2500</v>
      </c>
    </row>
    <row r="1797" spans="1:1">
      <c r="A1797" t="s">
        <v>2501</v>
      </c>
    </row>
    <row r="1798" spans="1:1">
      <c r="A1798" t="s">
        <v>891</v>
      </c>
    </row>
    <row r="1799" spans="1:1">
      <c r="A1799" t="s">
        <v>2502</v>
      </c>
    </row>
    <row r="1800" spans="1:1">
      <c r="A1800" t="s">
        <v>2503</v>
      </c>
    </row>
    <row r="1801" spans="1:1">
      <c r="A1801" t="s">
        <v>2504</v>
      </c>
    </row>
    <row r="1802" spans="1:1">
      <c r="A1802" t="s">
        <v>2505</v>
      </c>
    </row>
    <row r="1803" spans="1:1">
      <c r="A1803" t="s">
        <v>1089</v>
      </c>
    </row>
    <row r="1804" spans="1:1">
      <c r="A1804" t="s">
        <v>2506</v>
      </c>
    </row>
    <row r="1805" spans="1:1">
      <c r="A1805" t="s">
        <v>2507</v>
      </c>
    </row>
    <row r="1806" spans="1:1">
      <c r="A1806" t="s">
        <v>2508</v>
      </c>
    </row>
    <row r="1807" spans="1:1">
      <c r="A1807" t="s">
        <v>2509</v>
      </c>
    </row>
    <row r="1808" spans="1:1">
      <c r="A1808" t="s">
        <v>1150</v>
      </c>
    </row>
    <row r="1809" spans="1:1">
      <c r="A1809" t="s">
        <v>2510</v>
      </c>
    </row>
    <row r="1810" spans="1:1">
      <c r="A1810" t="s">
        <v>2511</v>
      </c>
    </row>
    <row r="1811" spans="1:1">
      <c r="A1811" t="s">
        <v>1151</v>
      </c>
    </row>
    <row r="1812" spans="1:1">
      <c r="A1812" t="s">
        <v>2512</v>
      </c>
    </row>
    <row r="1813" spans="1:1">
      <c r="A1813" t="s">
        <v>2513</v>
      </c>
    </row>
    <row r="1814" spans="1:1">
      <c r="A1814" t="s">
        <v>2514</v>
      </c>
    </row>
    <row r="1815" spans="1:1">
      <c r="A1815" t="s">
        <v>2515</v>
      </c>
    </row>
    <row r="1816" spans="1:1">
      <c r="A1816" t="s">
        <v>2516</v>
      </c>
    </row>
    <row r="1817" spans="1:1">
      <c r="A1817" t="s">
        <v>2517</v>
      </c>
    </row>
    <row r="1818" spans="1:1">
      <c r="A1818" t="s">
        <v>2518</v>
      </c>
    </row>
    <row r="1819" spans="1:1">
      <c r="A1819" t="s">
        <v>2519</v>
      </c>
    </row>
    <row r="1820" spans="1:1">
      <c r="A1820" t="s">
        <v>2520</v>
      </c>
    </row>
    <row r="1821" spans="1:1">
      <c r="A1821" t="s">
        <v>1090</v>
      </c>
    </row>
    <row r="1822" spans="1:1">
      <c r="A1822" t="s">
        <v>2521</v>
      </c>
    </row>
    <row r="1823" spans="1:1">
      <c r="A1823" t="s">
        <v>2522</v>
      </c>
    </row>
    <row r="1824" spans="1:1">
      <c r="A1824" t="s">
        <v>2523</v>
      </c>
    </row>
    <row r="1825" spans="1:1">
      <c r="A1825" t="s">
        <v>892</v>
      </c>
    </row>
    <row r="1826" spans="1:1">
      <c r="A1826" t="s">
        <v>2524</v>
      </c>
    </row>
    <row r="1827" spans="1:1">
      <c r="A1827" t="s">
        <v>1152</v>
      </c>
    </row>
    <row r="1828" spans="1:1">
      <c r="A1828" t="s">
        <v>2525</v>
      </c>
    </row>
    <row r="1829" spans="1:1">
      <c r="A1829" t="s">
        <v>2526</v>
      </c>
    </row>
    <row r="1830" spans="1:1">
      <c r="A1830" t="s">
        <v>2527</v>
      </c>
    </row>
    <row r="1831" spans="1:1">
      <c r="A1831" t="s">
        <v>893</v>
      </c>
    </row>
    <row r="1832" spans="1:1">
      <c r="A1832" t="s">
        <v>2528</v>
      </c>
    </row>
    <row r="1833" spans="1:1">
      <c r="A1833" t="s">
        <v>894</v>
      </c>
    </row>
    <row r="1834" spans="1:1">
      <c r="A1834" t="s">
        <v>2529</v>
      </c>
    </row>
    <row r="1835" spans="1:1">
      <c r="A1835" t="s">
        <v>895</v>
      </c>
    </row>
    <row r="1836" spans="1:1">
      <c r="A1836" t="s">
        <v>2530</v>
      </c>
    </row>
    <row r="1837" spans="1:1">
      <c r="A1837" t="s">
        <v>2531</v>
      </c>
    </row>
    <row r="1838" spans="1:1">
      <c r="A1838" t="s">
        <v>2532</v>
      </c>
    </row>
    <row r="1839" spans="1:1">
      <c r="A1839" t="s">
        <v>896</v>
      </c>
    </row>
    <row r="1840" spans="1:1">
      <c r="A1840" t="s">
        <v>2533</v>
      </c>
    </row>
    <row r="1841" spans="1:1">
      <c r="A1841" t="s">
        <v>1153</v>
      </c>
    </row>
    <row r="1842" spans="1:1">
      <c r="A1842" t="s">
        <v>897</v>
      </c>
    </row>
    <row r="1843" spans="1:1">
      <c r="A1843" t="s">
        <v>2534</v>
      </c>
    </row>
    <row r="1844" spans="1:1">
      <c r="A1844" t="s">
        <v>2535</v>
      </c>
    </row>
    <row r="1845" spans="1:1">
      <c r="A1845" t="s">
        <v>898</v>
      </c>
    </row>
    <row r="1846" spans="1:1">
      <c r="A1846" t="s">
        <v>2536</v>
      </c>
    </row>
    <row r="1847" spans="1:1">
      <c r="A1847" t="s">
        <v>2537</v>
      </c>
    </row>
    <row r="1848" spans="1:1">
      <c r="A1848" t="s">
        <v>1091</v>
      </c>
    </row>
    <row r="1849" spans="1:1">
      <c r="A1849" t="s">
        <v>899</v>
      </c>
    </row>
    <row r="1850" spans="1:1">
      <c r="A1850" t="s">
        <v>900</v>
      </c>
    </row>
    <row r="1851" spans="1:1">
      <c r="A1851" t="s">
        <v>901</v>
      </c>
    </row>
    <row r="1852" spans="1:1">
      <c r="A1852" t="s">
        <v>2538</v>
      </c>
    </row>
    <row r="1853" spans="1:1">
      <c r="A1853" t="s">
        <v>902</v>
      </c>
    </row>
    <row r="1854" spans="1:1">
      <c r="A1854" t="s">
        <v>2539</v>
      </c>
    </row>
    <row r="1855" spans="1:1">
      <c r="A1855" t="s">
        <v>1154</v>
      </c>
    </row>
    <row r="1856" spans="1:1">
      <c r="A1856" t="s">
        <v>1155</v>
      </c>
    </row>
    <row r="1857" spans="1:1">
      <c r="A1857" t="s">
        <v>903</v>
      </c>
    </row>
    <row r="1858" spans="1:1">
      <c r="A1858" t="s">
        <v>2540</v>
      </c>
    </row>
    <row r="1859" spans="1:1">
      <c r="A1859" t="s">
        <v>904</v>
      </c>
    </row>
    <row r="1860" spans="1:1">
      <c r="A1860" t="s">
        <v>905</v>
      </c>
    </row>
    <row r="1861" spans="1:1">
      <c r="A1861" t="s">
        <v>2541</v>
      </c>
    </row>
    <row r="1862" spans="1:1">
      <c r="A1862" t="s">
        <v>906</v>
      </c>
    </row>
    <row r="1863" spans="1:1">
      <c r="A1863" t="s">
        <v>1156</v>
      </c>
    </row>
    <row r="1864" spans="1:1">
      <c r="A1864" t="s">
        <v>2542</v>
      </c>
    </row>
    <row r="1865" spans="1:1">
      <c r="A1865" t="s">
        <v>1157</v>
      </c>
    </row>
    <row r="1866" spans="1:1">
      <c r="A1866" t="s">
        <v>2543</v>
      </c>
    </row>
    <row r="1867" spans="1:1">
      <c r="A1867" t="s">
        <v>907</v>
      </c>
    </row>
    <row r="1868" spans="1:1">
      <c r="A1868" t="s">
        <v>2544</v>
      </c>
    </row>
    <row r="1869" spans="1:1">
      <c r="A1869" t="s">
        <v>2545</v>
      </c>
    </row>
    <row r="1870" spans="1:1">
      <c r="A1870" t="s">
        <v>908</v>
      </c>
    </row>
    <row r="1871" spans="1:1">
      <c r="A1871" t="s">
        <v>2546</v>
      </c>
    </row>
    <row r="1872" spans="1:1">
      <c r="A1872" t="s">
        <v>2547</v>
      </c>
    </row>
    <row r="1873" spans="1:1">
      <c r="A1873" t="s">
        <v>2548</v>
      </c>
    </row>
    <row r="1874" spans="1:1">
      <c r="A1874" t="s">
        <v>909</v>
      </c>
    </row>
    <row r="1875" spans="1:1">
      <c r="A1875" t="s">
        <v>2549</v>
      </c>
    </row>
    <row r="1876" spans="1:1">
      <c r="A1876" t="s">
        <v>2550</v>
      </c>
    </row>
    <row r="1877" spans="1:1">
      <c r="A1877" t="s">
        <v>2551</v>
      </c>
    </row>
    <row r="1878" spans="1:1">
      <c r="A1878" t="s">
        <v>2552</v>
      </c>
    </row>
    <row r="1879" spans="1:1">
      <c r="A1879" t="s">
        <v>910</v>
      </c>
    </row>
    <row r="1880" spans="1:1">
      <c r="A1880" t="s">
        <v>1158</v>
      </c>
    </row>
    <row r="1881" spans="1:1">
      <c r="A1881" t="s">
        <v>911</v>
      </c>
    </row>
    <row r="1882" spans="1:1">
      <c r="A1882" t="s">
        <v>2553</v>
      </c>
    </row>
    <row r="1883" spans="1:1">
      <c r="A1883" t="s">
        <v>2554</v>
      </c>
    </row>
    <row r="1884" spans="1:1">
      <c r="A1884" t="s">
        <v>2555</v>
      </c>
    </row>
    <row r="1885" spans="1:1">
      <c r="A1885" t="s">
        <v>2556</v>
      </c>
    </row>
    <row r="1886" spans="1:1">
      <c r="A1886" t="s">
        <v>912</v>
      </c>
    </row>
    <row r="1887" spans="1:1">
      <c r="A1887" t="s">
        <v>2557</v>
      </c>
    </row>
    <row r="1888" spans="1:1">
      <c r="A1888" t="s">
        <v>913</v>
      </c>
    </row>
    <row r="1889" spans="1:1">
      <c r="A1889" t="s">
        <v>2558</v>
      </c>
    </row>
    <row r="1890" spans="1:1">
      <c r="A1890" t="s">
        <v>2559</v>
      </c>
    </row>
    <row r="1891" spans="1:1">
      <c r="A1891" t="s">
        <v>1092</v>
      </c>
    </row>
    <row r="1892" spans="1:1">
      <c r="A1892" t="s">
        <v>1093</v>
      </c>
    </row>
    <row r="1893" spans="1:1">
      <c r="A1893" t="s">
        <v>2560</v>
      </c>
    </row>
    <row r="1894" spans="1:1">
      <c r="A1894" t="s">
        <v>2561</v>
      </c>
    </row>
    <row r="1895" spans="1:1">
      <c r="A1895" t="s">
        <v>2562</v>
      </c>
    </row>
    <row r="1896" spans="1:1">
      <c r="A1896" t="s">
        <v>2563</v>
      </c>
    </row>
    <row r="1897" spans="1:1">
      <c r="A1897" t="s">
        <v>2564</v>
      </c>
    </row>
    <row r="1898" spans="1:1">
      <c r="A1898" t="s">
        <v>2565</v>
      </c>
    </row>
    <row r="1899" spans="1:1">
      <c r="A1899" t="s">
        <v>2566</v>
      </c>
    </row>
    <row r="1900" spans="1:1">
      <c r="A1900" t="s">
        <v>2567</v>
      </c>
    </row>
    <row r="1901" spans="1:1">
      <c r="A1901" t="s">
        <v>2568</v>
      </c>
    </row>
    <row r="1902" spans="1:1">
      <c r="A1902" t="s">
        <v>2569</v>
      </c>
    </row>
    <row r="1903" spans="1:1">
      <c r="A1903" t="s">
        <v>2570</v>
      </c>
    </row>
    <row r="1904" spans="1:1">
      <c r="A1904" t="s">
        <v>2571</v>
      </c>
    </row>
    <row r="1905" spans="1:1">
      <c r="A1905" t="s">
        <v>914</v>
      </c>
    </row>
    <row r="1906" spans="1:1">
      <c r="A1906" t="s">
        <v>2572</v>
      </c>
    </row>
    <row r="1907" spans="1:1">
      <c r="A1907" t="s">
        <v>2573</v>
      </c>
    </row>
    <row r="1908" spans="1:1">
      <c r="A1908" t="s">
        <v>2574</v>
      </c>
    </row>
    <row r="1909" spans="1:1">
      <c r="A1909" t="s">
        <v>915</v>
      </c>
    </row>
    <row r="1910" spans="1:1">
      <c r="A1910" t="s">
        <v>2575</v>
      </c>
    </row>
    <row r="1911" spans="1:1">
      <c r="A1911" t="s">
        <v>2576</v>
      </c>
    </row>
    <row r="1912" spans="1:1">
      <c r="A1912" t="s">
        <v>1159</v>
      </c>
    </row>
    <row r="1913" spans="1:1">
      <c r="A1913" t="s">
        <v>2577</v>
      </c>
    </row>
    <row r="1914" spans="1:1">
      <c r="A1914" t="s">
        <v>2578</v>
      </c>
    </row>
    <row r="1915" spans="1:1">
      <c r="A1915" t="s">
        <v>2579</v>
      </c>
    </row>
    <row r="1916" spans="1:1">
      <c r="A1916" t="s">
        <v>2580</v>
      </c>
    </row>
    <row r="1917" spans="1:1">
      <c r="A1917" t="s">
        <v>2581</v>
      </c>
    </row>
    <row r="1918" spans="1:1">
      <c r="A1918" t="s">
        <v>2582</v>
      </c>
    </row>
    <row r="1919" spans="1:1">
      <c r="A1919" t="s">
        <v>2583</v>
      </c>
    </row>
    <row r="1920" spans="1:1">
      <c r="A1920" t="s">
        <v>2584</v>
      </c>
    </row>
    <row r="1921" spans="1:1">
      <c r="A1921" t="s">
        <v>2585</v>
      </c>
    </row>
    <row r="1922" spans="1:1">
      <c r="A1922" t="s">
        <v>1160</v>
      </c>
    </row>
    <row r="1923" spans="1:1">
      <c r="A1923" t="s">
        <v>2586</v>
      </c>
    </row>
    <row r="1924" spans="1:1">
      <c r="A1924" t="s">
        <v>2587</v>
      </c>
    </row>
    <row r="1925" spans="1:1">
      <c r="A1925" t="s">
        <v>2588</v>
      </c>
    </row>
    <row r="1926" spans="1:1">
      <c r="A1926" t="s">
        <v>2589</v>
      </c>
    </row>
    <row r="1927" spans="1:1">
      <c r="A1927" t="s">
        <v>2590</v>
      </c>
    </row>
    <row r="1928" spans="1:1">
      <c r="A1928" t="s">
        <v>916</v>
      </c>
    </row>
    <row r="1929" spans="1:1">
      <c r="A1929" t="s">
        <v>2591</v>
      </c>
    </row>
    <row r="1930" spans="1:1">
      <c r="A1930" t="s">
        <v>2592</v>
      </c>
    </row>
    <row r="1931" spans="1:1">
      <c r="A1931" t="s">
        <v>917</v>
      </c>
    </row>
    <row r="1932" spans="1:1">
      <c r="A1932" t="s">
        <v>2593</v>
      </c>
    </row>
    <row r="1933" spans="1:1">
      <c r="A1933" t="s">
        <v>918</v>
      </c>
    </row>
    <row r="1934" spans="1:1">
      <c r="A1934" t="s">
        <v>2594</v>
      </c>
    </row>
    <row r="1935" spans="1:1">
      <c r="A1935" t="s">
        <v>919</v>
      </c>
    </row>
    <row r="1936" spans="1:1">
      <c r="A1936" t="s">
        <v>2595</v>
      </c>
    </row>
    <row r="1937" spans="1:1">
      <c r="A1937" t="s">
        <v>920</v>
      </c>
    </row>
    <row r="1938" spans="1:1">
      <c r="A1938" t="s">
        <v>2596</v>
      </c>
    </row>
    <row r="1939" spans="1:1">
      <c r="A1939" t="s">
        <v>2597</v>
      </c>
    </row>
    <row r="1940" spans="1:1">
      <c r="A1940" t="s">
        <v>921</v>
      </c>
    </row>
    <row r="1941" spans="1:1">
      <c r="A1941" t="s">
        <v>2598</v>
      </c>
    </row>
    <row r="1942" spans="1:1">
      <c r="A1942" t="s">
        <v>922</v>
      </c>
    </row>
    <row r="1943" spans="1:1">
      <c r="A1943" t="s">
        <v>2599</v>
      </c>
    </row>
    <row r="1944" spans="1:1">
      <c r="A1944" t="s">
        <v>2600</v>
      </c>
    </row>
    <row r="1945" spans="1:1">
      <c r="A1945" t="s">
        <v>923</v>
      </c>
    </row>
    <row r="1946" spans="1:1">
      <c r="A1946" t="s">
        <v>924</v>
      </c>
    </row>
    <row r="1947" spans="1:1">
      <c r="A1947" t="s">
        <v>925</v>
      </c>
    </row>
    <row r="1948" spans="1:1">
      <c r="A1948" t="s">
        <v>926</v>
      </c>
    </row>
    <row r="1949" spans="1:1">
      <c r="A1949" t="s">
        <v>927</v>
      </c>
    </row>
    <row r="1950" spans="1:1">
      <c r="A1950" t="s">
        <v>2601</v>
      </c>
    </row>
    <row r="1951" spans="1:1">
      <c r="A1951" t="s">
        <v>928</v>
      </c>
    </row>
    <row r="1952" spans="1:1">
      <c r="A1952" t="s">
        <v>929</v>
      </c>
    </row>
    <row r="1953" spans="1:1">
      <c r="A1953" t="s">
        <v>2602</v>
      </c>
    </row>
    <row r="1954" spans="1:1">
      <c r="A1954" t="s">
        <v>2603</v>
      </c>
    </row>
    <row r="1955" spans="1:1">
      <c r="A1955" t="s">
        <v>930</v>
      </c>
    </row>
    <row r="1956" spans="1:1">
      <c r="A1956" t="s">
        <v>931</v>
      </c>
    </row>
    <row r="1957" spans="1:1">
      <c r="A1957" t="s">
        <v>2604</v>
      </c>
    </row>
    <row r="1958" spans="1:1">
      <c r="A1958" t="s">
        <v>932</v>
      </c>
    </row>
    <row r="1959" spans="1:1">
      <c r="A1959" t="s">
        <v>2605</v>
      </c>
    </row>
    <row r="1960" spans="1:1">
      <c r="A1960" t="s">
        <v>2606</v>
      </c>
    </row>
    <row r="1961" spans="1:1">
      <c r="A1961" t="s">
        <v>933</v>
      </c>
    </row>
    <row r="1962" spans="1:1">
      <c r="A1962" t="s">
        <v>2607</v>
      </c>
    </row>
    <row r="1963" spans="1:1">
      <c r="A1963" t="s">
        <v>2608</v>
      </c>
    </row>
    <row r="1964" spans="1:1">
      <c r="A1964" t="s">
        <v>934</v>
      </c>
    </row>
    <row r="1965" spans="1:1">
      <c r="A1965" t="s">
        <v>935</v>
      </c>
    </row>
    <row r="1966" spans="1:1">
      <c r="A1966" t="s">
        <v>2609</v>
      </c>
    </row>
    <row r="1967" spans="1:1">
      <c r="A1967" t="s">
        <v>2610</v>
      </c>
    </row>
    <row r="1968" spans="1:1">
      <c r="A1968" t="s">
        <v>2611</v>
      </c>
    </row>
    <row r="1969" spans="1:1">
      <c r="A1969" t="s">
        <v>936</v>
      </c>
    </row>
    <row r="1970" spans="1:1">
      <c r="A1970" t="s">
        <v>2612</v>
      </c>
    </row>
    <row r="1971" spans="1:1">
      <c r="A1971" t="s">
        <v>937</v>
      </c>
    </row>
    <row r="1972" spans="1:1">
      <c r="A1972" t="s">
        <v>938</v>
      </c>
    </row>
    <row r="1973" spans="1:1">
      <c r="A1973" t="s">
        <v>2613</v>
      </c>
    </row>
    <row r="1974" spans="1:1">
      <c r="A1974" t="s">
        <v>2614</v>
      </c>
    </row>
    <row r="1975" spans="1:1">
      <c r="A1975" t="s">
        <v>939</v>
      </c>
    </row>
    <row r="1976" spans="1:1">
      <c r="A1976" t="s">
        <v>940</v>
      </c>
    </row>
    <row r="1977" spans="1:1">
      <c r="A1977" t="s">
        <v>2615</v>
      </c>
    </row>
    <row r="1978" spans="1:1">
      <c r="A1978" t="s">
        <v>2616</v>
      </c>
    </row>
    <row r="1979" spans="1:1">
      <c r="A1979" t="s">
        <v>2617</v>
      </c>
    </row>
    <row r="1980" spans="1:1">
      <c r="A1980" t="s">
        <v>941</v>
      </c>
    </row>
    <row r="1981" spans="1:1">
      <c r="A1981" t="s">
        <v>942</v>
      </c>
    </row>
    <row r="1982" spans="1:1">
      <c r="A1982" t="s">
        <v>2618</v>
      </c>
    </row>
    <row r="1983" spans="1:1">
      <c r="A1983" t="s">
        <v>943</v>
      </c>
    </row>
    <row r="1984" spans="1:1">
      <c r="A1984" t="s">
        <v>944</v>
      </c>
    </row>
    <row r="1985" spans="1:1">
      <c r="A1985" t="s">
        <v>945</v>
      </c>
    </row>
    <row r="1986" spans="1:1">
      <c r="A1986" t="s">
        <v>946</v>
      </c>
    </row>
    <row r="1987" spans="1:1">
      <c r="A1987" t="s">
        <v>2619</v>
      </c>
    </row>
    <row r="1988" spans="1:1">
      <c r="A1988" t="s">
        <v>2620</v>
      </c>
    </row>
    <row r="1989" spans="1:1">
      <c r="A1989" t="s">
        <v>947</v>
      </c>
    </row>
    <row r="1990" spans="1:1">
      <c r="A1990" t="s">
        <v>948</v>
      </c>
    </row>
    <row r="1991" spans="1:1">
      <c r="A1991" t="s">
        <v>2621</v>
      </c>
    </row>
    <row r="1992" spans="1:1">
      <c r="A1992" t="s">
        <v>2622</v>
      </c>
    </row>
    <row r="1993" spans="1:1">
      <c r="A1993" t="s">
        <v>2623</v>
      </c>
    </row>
    <row r="1994" spans="1:1">
      <c r="A1994" t="s">
        <v>949</v>
      </c>
    </row>
    <row r="1995" spans="1:1">
      <c r="A1995" t="s">
        <v>2624</v>
      </c>
    </row>
    <row r="1996" spans="1:1">
      <c r="A1996" t="s">
        <v>2625</v>
      </c>
    </row>
    <row r="1997" spans="1:1">
      <c r="A1997" t="s">
        <v>2626</v>
      </c>
    </row>
    <row r="1998" spans="1:1">
      <c r="A1998" t="s">
        <v>950</v>
      </c>
    </row>
    <row r="1999" spans="1:1">
      <c r="A1999" t="s">
        <v>2627</v>
      </c>
    </row>
    <row r="2000" spans="1:1">
      <c r="A2000" t="s">
        <v>2628</v>
      </c>
    </row>
    <row r="2001" spans="1:1">
      <c r="A2001" t="s">
        <v>951</v>
      </c>
    </row>
    <row r="2002" spans="1:1">
      <c r="A2002" t="s">
        <v>2629</v>
      </c>
    </row>
    <row r="2003" spans="1:1">
      <c r="A2003" t="s">
        <v>952</v>
      </c>
    </row>
    <row r="2004" spans="1:1">
      <c r="A2004" t="s">
        <v>953</v>
      </c>
    </row>
    <row r="2005" spans="1:1">
      <c r="A2005" t="s">
        <v>2630</v>
      </c>
    </row>
    <row r="2006" spans="1:1">
      <c r="A2006" t="s">
        <v>954</v>
      </c>
    </row>
    <row r="2007" spans="1:1">
      <c r="A2007" t="s">
        <v>2631</v>
      </c>
    </row>
    <row r="2008" spans="1:1">
      <c r="A2008" t="s">
        <v>955</v>
      </c>
    </row>
    <row r="2009" spans="1:1">
      <c r="A2009" t="s">
        <v>2632</v>
      </c>
    </row>
    <row r="2010" spans="1:1">
      <c r="A2010" t="s">
        <v>956</v>
      </c>
    </row>
    <row r="2011" spans="1:1">
      <c r="A2011" t="s">
        <v>957</v>
      </c>
    </row>
    <row r="2012" spans="1:1">
      <c r="A2012" t="s">
        <v>958</v>
      </c>
    </row>
    <row r="2013" spans="1:1">
      <c r="A2013" t="s">
        <v>959</v>
      </c>
    </row>
    <row r="2014" spans="1:1">
      <c r="A2014" t="s">
        <v>2633</v>
      </c>
    </row>
    <row r="2015" spans="1:1">
      <c r="A2015" t="s">
        <v>2634</v>
      </c>
    </row>
    <row r="2016" spans="1:1">
      <c r="A2016" t="s">
        <v>2635</v>
      </c>
    </row>
    <row r="2017" spans="1:1">
      <c r="A2017" t="s">
        <v>2636</v>
      </c>
    </row>
    <row r="2018" spans="1:1">
      <c r="A2018" t="s">
        <v>2637</v>
      </c>
    </row>
    <row r="2019" spans="1:1">
      <c r="A2019" t="s">
        <v>2638</v>
      </c>
    </row>
    <row r="2020" spans="1:1">
      <c r="A2020" t="s">
        <v>960</v>
      </c>
    </row>
    <row r="2021" spans="1:1">
      <c r="A2021" t="s">
        <v>2639</v>
      </c>
    </row>
    <row r="2022" spans="1:1">
      <c r="A2022" t="s">
        <v>2640</v>
      </c>
    </row>
    <row r="2023" spans="1:1">
      <c r="A2023" t="s">
        <v>961</v>
      </c>
    </row>
    <row r="2024" spans="1:1">
      <c r="A2024" t="s">
        <v>2641</v>
      </c>
    </row>
    <row r="2025" spans="1:1">
      <c r="A2025" t="s">
        <v>2642</v>
      </c>
    </row>
    <row r="2026" spans="1:1">
      <c r="A2026" t="s">
        <v>2643</v>
      </c>
    </row>
    <row r="2027" spans="1:1">
      <c r="A2027" t="s">
        <v>2644</v>
      </c>
    </row>
    <row r="2028" spans="1:1">
      <c r="A2028" t="s">
        <v>962</v>
      </c>
    </row>
    <row r="2029" spans="1:1">
      <c r="A2029" t="s">
        <v>2645</v>
      </c>
    </row>
    <row r="2030" spans="1:1">
      <c r="A2030" t="s">
        <v>2646</v>
      </c>
    </row>
    <row r="2031" spans="1:1">
      <c r="A2031" t="s">
        <v>963</v>
      </c>
    </row>
    <row r="2032" spans="1:1">
      <c r="A2032" t="s">
        <v>964</v>
      </c>
    </row>
    <row r="2033" spans="1:1">
      <c r="A2033" t="s">
        <v>2647</v>
      </c>
    </row>
    <row r="2034" spans="1:1">
      <c r="A2034" t="s">
        <v>2648</v>
      </c>
    </row>
    <row r="2035" spans="1:1">
      <c r="A2035" t="s">
        <v>965</v>
      </c>
    </row>
    <row r="2036" spans="1:1">
      <c r="A2036" t="s">
        <v>2649</v>
      </c>
    </row>
    <row r="2037" spans="1:1">
      <c r="A2037" t="s">
        <v>2650</v>
      </c>
    </row>
    <row r="2038" spans="1:1">
      <c r="A2038" t="s">
        <v>966</v>
      </c>
    </row>
    <row r="2039" spans="1:1">
      <c r="A2039" t="s">
        <v>2651</v>
      </c>
    </row>
    <row r="2040" spans="1:1">
      <c r="A2040" t="s">
        <v>2652</v>
      </c>
    </row>
    <row r="2041" spans="1:1">
      <c r="A2041" t="s">
        <v>2653</v>
      </c>
    </row>
    <row r="2042" spans="1:1">
      <c r="A2042" t="s">
        <v>967</v>
      </c>
    </row>
    <row r="2043" spans="1:1">
      <c r="A2043" t="s">
        <v>968</v>
      </c>
    </row>
    <row r="2044" spans="1:1">
      <c r="A2044" t="s">
        <v>2654</v>
      </c>
    </row>
    <row r="2045" spans="1:1">
      <c r="A2045" t="s">
        <v>969</v>
      </c>
    </row>
    <row r="2046" spans="1:1">
      <c r="A2046" t="s">
        <v>2655</v>
      </c>
    </row>
    <row r="2047" spans="1:1">
      <c r="A2047" t="s">
        <v>2656</v>
      </c>
    </row>
    <row r="2048" spans="1:1">
      <c r="A2048" t="s">
        <v>2657</v>
      </c>
    </row>
    <row r="2049" spans="1:1">
      <c r="A2049" t="s">
        <v>2658</v>
      </c>
    </row>
    <row r="2050" spans="1:1">
      <c r="A2050" t="s">
        <v>2659</v>
      </c>
    </row>
    <row r="2051" spans="1:1">
      <c r="A2051" t="s">
        <v>2660</v>
      </c>
    </row>
    <row r="2052" spans="1:1">
      <c r="A2052" t="s">
        <v>970</v>
      </c>
    </row>
    <row r="2053" spans="1:1">
      <c r="A2053" t="s">
        <v>2661</v>
      </c>
    </row>
    <row r="2054" spans="1:1">
      <c r="A2054" t="s">
        <v>971</v>
      </c>
    </row>
    <row r="2055" spans="1:1">
      <c r="A2055" t="s">
        <v>2662</v>
      </c>
    </row>
    <row r="2056" spans="1:1">
      <c r="A2056" t="s">
        <v>972</v>
      </c>
    </row>
    <row r="2057" spans="1:1">
      <c r="A2057" t="s">
        <v>2663</v>
      </c>
    </row>
    <row r="2058" spans="1:1">
      <c r="A2058" t="s">
        <v>2664</v>
      </c>
    </row>
    <row r="2059" spans="1:1">
      <c r="A2059" t="s">
        <v>973</v>
      </c>
    </row>
    <row r="2060" spans="1:1">
      <c r="A2060" t="s">
        <v>2665</v>
      </c>
    </row>
    <row r="2061" spans="1:1">
      <c r="A2061" t="s">
        <v>2666</v>
      </c>
    </row>
    <row r="2062" spans="1:1">
      <c r="A2062" t="s">
        <v>2667</v>
      </c>
    </row>
    <row r="2063" spans="1:1">
      <c r="A2063" t="s">
        <v>2668</v>
      </c>
    </row>
    <row r="2064" spans="1:1">
      <c r="A2064" t="s">
        <v>974</v>
      </c>
    </row>
    <row r="2065" spans="1:1">
      <c r="A2065" t="s">
        <v>2669</v>
      </c>
    </row>
    <row r="2066" spans="1:1">
      <c r="A2066" t="s">
        <v>2670</v>
      </c>
    </row>
    <row r="2067" spans="1:1">
      <c r="A2067" t="s">
        <v>975</v>
      </c>
    </row>
    <row r="2068" spans="1:1">
      <c r="A2068" t="s">
        <v>976</v>
      </c>
    </row>
    <row r="2069" spans="1:1">
      <c r="A2069" t="s">
        <v>2671</v>
      </c>
    </row>
    <row r="2070" spans="1:1">
      <c r="A2070" t="s">
        <v>2672</v>
      </c>
    </row>
    <row r="2071" spans="1:1">
      <c r="A2071" t="s">
        <v>977</v>
      </c>
    </row>
    <row r="2072" spans="1:1">
      <c r="A2072" t="s">
        <v>2673</v>
      </c>
    </row>
    <row r="2073" spans="1:1">
      <c r="A2073" t="s">
        <v>978</v>
      </c>
    </row>
    <row r="2074" spans="1:1">
      <c r="A2074" t="s">
        <v>2674</v>
      </c>
    </row>
    <row r="2075" spans="1:1">
      <c r="A2075" t="s">
        <v>979</v>
      </c>
    </row>
    <row r="2076" spans="1:1">
      <c r="A2076" t="s">
        <v>980</v>
      </c>
    </row>
    <row r="2077" spans="1:1">
      <c r="A2077" t="s">
        <v>981</v>
      </c>
    </row>
    <row r="2078" spans="1:1">
      <c r="A2078" t="s">
        <v>982</v>
      </c>
    </row>
    <row r="2079" spans="1:1">
      <c r="A2079" t="s">
        <v>2675</v>
      </c>
    </row>
    <row r="2080" spans="1:1">
      <c r="A2080" t="s">
        <v>983</v>
      </c>
    </row>
    <row r="2081" spans="1:1">
      <c r="A2081" t="s">
        <v>984</v>
      </c>
    </row>
    <row r="2082" spans="1:1">
      <c r="A2082" t="s">
        <v>985</v>
      </c>
    </row>
    <row r="2083" spans="1:1">
      <c r="A2083" t="s">
        <v>2676</v>
      </c>
    </row>
    <row r="2084" spans="1:1">
      <c r="A2084" t="s">
        <v>986</v>
      </c>
    </row>
    <row r="2085" spans="1:1">
      <c r="A2085" t="s">
        <v>2677</v>
      </c>
    </row>
    <row r="2086" spans="1:1">
      <c r="A2086" t="s">
        <v>2678</v>
      </c>
    </row>
    <row r="2087" spans="1:1">
      <c r="A2087" t="s">
        <v>2679</v>
      </c>
    </row>
    <row r="2088" spans="1:1">
      <c r="A2088" t="s">
        <v>987</v>
      </c>
    </row>
    <row r="2089" spans="1:1">
      <c r="A2089" t="s">
        <v>988</v>
      </c>
    </row>
    <row r="2090" spans="1:1">
      <c r="A2090" t="s">
        <v>989</v>
      </c>
    </row>
    <row r="2091" spans="1:1">
      <c r="A2091" t="s">
        <v>2680</v>
      </c>
    </row>
    <row r="2092" spans="1:1">
      <c r="A2092" t="s">
        <v>2681</v>
      </c>
    </row>
    <row r="2093" spans="1:1">
      <c r="A2093" t="s">
        <v>2682</v>
      </c>
    </row>
    <row r="2094" spans="1:1">
      <c r="A2094" t="s">
        <v>990</v>
      </c>
    </row>
    <row r="2095" spans="1:1">
      <c r="A2095" t="s">
        <v>991</v>
      </c>
    </row>
    <row r="2096" spans="1:1">
      <c r="A2096" t="s">
        <v>2683</v>
      </c>
    </row>
    <row r="2097" spans="1:1">
      <c r="A2097" t="s">
        <v>992</v>
      </c>
    </row>
    <row r="2098" spans="1:1">
      <c r="A2098" t="s">
        <v>2684</v>
      </c>
    </row>
    <row r="2099" spans="1:1">
      <c r="A2099" t="s">
        <v>2685</v>
      </c>
    </row>
    <row r="2100" spans="1:1">
      <c r="A2100" t="s">
        <v>993</v>
      </c>
    </row>
    <row r="2101" spans="1:1">
      <c r="A2101" t="s">
        <v>994</v>
      </c>
    </row>
    <row r="2102" spans="1:1">
      <c r="A2102" t="s">
        <v>995</v>
      </c>
    </row>
    <row r="2103" spans="1:1">
      <c r="A2103" t="s">
        <v>2686</v>
      </c>
    </row>
    <row r="2104" spans="1:1">
      <c r="A2104" t="s">
        <v>996</v>
      </c>
    </row>
    <row r="2105" spans="1:1">
      <c r="A2105" t="s">
        <v>997</v>
      </c>
    </row>
    <row r="2106" spans="1:1">
      <c r="A2106" t="s">
        <v>998</v>
      </c>
    </row>
    <row r="2107" spans="1:1">
      <c r="A2107" t="s">
        <v>999</v>
      </c>
    </row>
    <row r="2108" spans="1:1">
      <c r="A2108" t="s">
        <v>2687</v>
      </c>
    </row>
    <row r="2109" spans="1:1">
      <c r="A2109" t="s">
        <v>1000</v>
      </c>
    </row>
    <row r="2110" spans="1:1">
      <c r="A2110" t="s">
        <v>1001</v>
      </c>
    </row>
    <row r="2111" spans="1:1">
      <c r="A2111" t="s">
        <v>2688</v>
      </c>
    </row>
    <row r="2112" spans="1:1">
      <c r="A2112" t="s">
        <v>2689</v>
      </c>
    </row>
    <row r="2113" spans="1:1">
      <c r="A2113" t="s">
        <v>1002</v>
      </c>
    </row>
    <row r="2114" spans="1:1">
      <c r="A2114" t="s">
        <v>1003</v>
      </c>
    </row>
    <row r="2115" spans="1:1">
      <c r="A2115" t="s">
        <v>2690</v>
      </c>
    </row>
    <row r="2116" spans="1:1">
      <c r="A2116" t="s">
        <v>2691</v>
      </c>
    </row>
    <row r="2117" spans="1:1">
      <c r="A2117" t="s">
        <v>1004</v>
      </c>
    </row>
    <row r="2118" spans="1:1">
      <c r="A2118" t="s">
        <v>1005</v>
      </c>
    </row>
    <row r="2119" spans="1:1">
      <c r="A2119" t="s">
        <v>2692</v>
      </c>
    </row>
    <row r="2120" spans="1:1">
      <c r="A2120" t="s">
        <v>2693</v>
      </c>
    </row>
    <row r="2121" spans="1:1">
      <c r="A2121" t="s">
        <v>2694</v>
      </c>
    </row>
    <row r="2122" spans="1:1">
      <c r="A2122" t="s">
        <v>1006</v>
      </c>
    </row>
    <row r="2123" spans="1:1">
      <c r="A2123" t="s">
        <v>1007</v>
      </c>
    </row>
    <row r="2124" spans="1:1">
      <c r="A2124" t="s">
        <v>2695</v>
      </c>
    </row>
    <row r="2125" spans="1:1">
      <c r="A2125" t="s">
        <v>1094</v>
      </c>
    </row>
    <row r="2126" spans="1:1">
      <c r="A2126" t="s">
        <v>1008</v>
      </c>
    </row>
    <row r="2127" spans="1:1">
      <c r="A2127" t="s">
        <v>1009</v>
      </c>
    </row>
    <row r="2128" spans="1:1">
      <c r="A2128" t="s">
        <v>2696</v>
      </c>
    </row>
    <row r="2129" spans="1:1">
      <c r="A2129" t="s">
        <v>2697</v>
      </c>
    </row>
    <row r="2130" spans="1:1">
      <c r="A2130" t="s">
        <v>1010</v>
      </c>
    </row>
    <row r="2131" spans="1:1">
      <c r="A2131" t="s">
        <v>1011</v>
      </c>
    </row>
    <row r="2132" spans="1:1">
      <c r="A2132" t="s">
        <v>1012</v>
      </c>
    </row>
    <row r="2133" spans="1:1">
      <c r="A2133" t="s">
        <v>1013</v>
      </c>
    </row>
    <row r="2134" spans="1:1">
      <c r="A2134" t="s">
        <v>1014</v>
      </c>
    </row>
    <row r="2135" spans="1:1">
      <c r="A2135" t="s">
        <v>1015</v>
      </c>
    </row>
    <row r="2136" spans="1:1">
      <c r="A2136" t="s">
        <v>1016</v>
      </c>
    </row>
    <row r="2137" spans="1:1">
      <c r="A2137" t="s">
        <v>1017</v>
      </c>
    </row>
    <row r="2138" spans="1:1">
      <c r="A2138" t="s">
        <v>2698</v>
      </c>
    </row>
    <row r="2139" spans="1:1">
      <c r="A2139" t="s">
        <v>1018</v>
      </c>
    </row>
    <row r="2140" spans="1:1">
      <c r="A2140" t="s">
        <v>1019</v>
      </c>
    </row>
    <row r="2141" spans="1:1">
      <c r="A2141" t="s">
        <v>1020</v>
      </c>
    </row>
    <row r="2142" spans="1:1">
      <c r="A2142" t="s">
        <v>1021</v>
      </c>
    </row>
    <row r="2143" spans="1:1">
      <c r="A2143" t="s">
        <v>2699</v>
      </c>
    </row>
    <row r="2144" spans="1:1">
      <c r="A2144" t="s">
        <v>1022</v>
      </c>
    </row>
    <row r="2145" spans="1:1">
      <c r="A2145" t="s">
        <v>1023</v>
      </c>
    </row>
    <row r="2146" spans="1:1">
      <c r="A2146" t="s">
        <v>2700</v>
      </c>
    </row>
    <row r="2147" spans="1:1">
      <c r="A2147" t="s">
        <v>1024</v>
      </c>
    </row>
    <row r="2148" spans="1:1">
      <c r="A2148" t="s">
        <v>1025</v>
      </c>
    </row>
    <row r="2149" spans="1:1">
      <c r="A2149" t="s">
        <v>2701</v>
      </c>
    </row>
    <row r="2150" spans="1:1">
      <c r="A2150" t="s">
        <v>1026</v>
      </c>
    </row>
    <row r="2151" spans="1:1">
      <c r="A2151" t="s">
        <v>1027</v>
      </c>
    </row>
    <row r="2152" spans="1:1">
      <c r="A2152" t="s">
        <v>1028</v>
      </c>
    </row>
    <row r="2153" spans="1:1">
      <c r="A2153" t="s">
        <v>1161</v>
      </c>
    </row>
    <row r="2154" spans="1:1">
      <c r="A2154" t="s">
        <v>1029</v>
      </c>
    </row>
    <row r="2155" spans="1:1">
      <c r="A2155" t="s">
        <v>1162</v>
      </c>
    </row>
    <row r="2156" spans="1:1">
      <c r="A2156" t="s">
        <v>1030</v>
      </c>
    </row>
    <row r="2157" spans="1:1">
      <c r="A2157" t="s">
        <v>1031</v>
      </c>
    </row>
    <row r="2158" spans="1:1">
      <c r="A2158" t="s">
        <v>1032</v>
      </c>
    </row>
    <row r="2159" spans="1:1">
      <c r="A2159" t="s">
        <v>2702</v>
      </c>
    </row>
    <row r="2160" spans="1:1">
      <c r="A2160" t="s">
        <v>1033</v>
      </c>
    </row>
    <row r="2161" spans="1:1">
      <c r="A2161" t="s">
        <v>2703</v>
      </c>
    </row>
    <row r="2162" spans="1:1">
      <c r="A2162" t="s">
        <v>1034</v>
      </c>
    </row>
    <row r="2163" spans="1:1">
      <c r="A2163" t="s">
        <v>2704</v>
      </c>
    </row>
    <row r="2164" spans="1:1">
      <c r="A2164" t="s">
        <v>1035</v>
      </c>
    </row>
    <row r="2165" spans="1:1">
      <c r="A2165" t="s">
        <v>2705</v>
      </c>
    </row>
    <row r="2166" spans="1:1">
      <c r="A2166" t="s">
        <v>2706</v>
      </c>
    </row>
    <row r="2167" spans="1:1">
      <c r="A2167" t="s">
        <v>1036</v>
      </c>
    </row>
    <row r="2168" spans="1:1">
      <c r="A2168" t="s">
        <v>2707</v>
      </c>
    </row>
    <row r="2169" spans="1:1">
      <c r="A2169" t="s">
        <v>1037</v>
      </c>
    </row>
    <row r="2170" spans="1:1">
      <c r="A2170" t="s">
        <v>2708</v>
      </c>
    </row>
    <row r="2171" spans="1:1">
      <c r="A2171" t="s">
        <v>2709</v>
      </c>
    </row>
    <row r="2172" spans="1:1">
      <c r="A2172" t="s">
        <v>2710</v>
      </c>
    </row>
    <row r="2173" spans="1:1">
      <c r="A2173" t="s">
        <v>2711</v>
      </c>
    </row>
    <row r="2174" spans="1:1">
      <c r="A2174" t="s">
        <v>2712</v>
      </c>
    </row>
    <row r="2175" spans="1:1">
      <c r="A2175" t="s">
        <v>2713</v>
      </c>
    </row>
    <row r="2176" spans="1:1">
      <c r="A2176" t="s">
        <v>2714</v>
      </c>
    </row>
    <row r="2177" spans="1:1">
      <c r="A2177" t="s">
        <v>2715</v>
      </c>
    </row>
    <row r="2178" spans="1:1">
      <c r="A2178" t="s">
        <v>2716</v>
      </c>
    </row>
    <row r="2179" spans="1:1">
      <c r="A2179" t="s">
        <v>2717</v>
      </c>
    </row>
    <row r="2180" spans="1:1">
      <c r="A2180" t="s">
        <v>2718</v>
      </c>
    </row>
    <row r="2181" spans="1:1">
      <c r="A2181" t="s">
        <v>2719</v>
      </c>
    </row>
    <row r="2182" spans="1:1">
      <c r="A2182" t="s">
        <v>2720</v>
      </c>
    </row>
    <row r="2183" spans="1:1">
      <c r="A2183" t="s">
        <v>2721</v>
      </c>
    </row>
    <row r="2184" spans="1:1">
      <c r="A2184" t="s">
        <v>2722</v>
      </c>
    </row>
    <row r="2185" spans="1:1">
      <c r="A2185" t="s">
        <v>2723</v>
      </c>
    </row>
    <row r="2186" spans="1:1">
      <c r="A2186" t="s">
        <v>2724</v>
      </c>
    </row>
    <row r="2187" spans="1:1">
      <c r="A2187" t="s">
        <v>2725</v>
      </c>
    </row>
    <row r="2188" spans="1:1">
      <c r="A2188" t="s">
        <v>2726</v>
      </c>
    </row>
    <row r="2189" spans="1:1">
      <c r="A2189" t="s">
        <v>2727</v>
      </c>
    </row>
    <row r="2190" spans="1:1">
      <c r="A2190" t="s">
        <v>2728</v>
      </c>
    </row>
    <row r="2191" spans="1:1">
      <c r="A2191" t="s">
        <v>2729</v>
      </c>
    </row>
    <row r="2192" spans="1:1">
      <c r="A2192" t="s">
        <v>2730</v>
      </c>
    </row>
    <row r="2193" spans="1:1">
      <c r="A2193" t="s">
        <v>2731</v>
      </c>
    </row>
    <row r="2194" spans="1:1">
      <c r="A2194" t="s">
        <v>2732</v>
      </c>
    </row>
    <row r="2195" spans="1:1">
      <c r="A2195" t="s">
        <v>2733</v>
      </c>
    </row>
    <row r="2196" spans="1:1">
      <c r="A2196" t="s">
        <v>2734</v>
      </c>
    </row>
    <row r="2197" spans="1:1">
      <c r="A2197" t="s">
        <v>2735</v>
      </c>
    </row>
    <row r="2198" spans="1:1">
      <c r="A2198" t="s">
        <v>2736</v>
      </c>
    </row>
    <row r="2199" spans="1:1">
      <c r="A2199" t="s">
        <v>2737</v>
      </c>
    </row>
    <row r="2200" spans="1:1">
      <c r="A2200" t="s">
        <v>2738</v>
      </c>
    </row>
    <row r="2201" spans="1:1">
      <c r="A2201" t="s">
        <v>2739</v>
      </c>
    </row>
    <row r="2202" spans="1:1">
      <c r="A2202" t="s">
        <v>2740</v>
      </c>
    </row>
    <row r="2203" spans="1:1">
      <c r="A2203" t="s">
        <v>2741</v>
      </c>
    </row>
    <row r="2204" spans="1:1">
      <c r="A2204" t="s">
        <v>2742</v>
      </c>
    </row>
    <row r="2205" spans="1:1">
      <c r="A2205" t="s">
        <v>2743</v>
      </c>
    </row>
    <row r="2206" spans="1:1">
      <c r="A2206" t="s">
        <v>2744</v>
      </c>
    </row>
    <row r="2207" spans="1:1">
      <c r="A2207" t="s">
        <v>2745</v>
      </c>
    </row>
    <row r="2208" spans="1:1">
      <c r="A2208" t="s">
        <v>2746</v>
      </c>
    </row>
    <row r="2209" spans="1:1">
      <c r="A2209" t="s">
        <v>2747</v>
      </c>
    </row>
    <row r="2210" spans="1:1">
      <c r="A2210" t="s">
        <v>2748</v>
      </c>
    </row>
    <row r="2211" spans="1:1">
      <c r="A2211" t="s">
        <v>2749</v>
      </c>
    </row>
    <row r="2212" spans="1:1">
      <c r="A2212" t="s">
        <v>2750</v>
      </c>
    </row>
    <row r="2213" spans="1:1">
      <c r="A2213" t="s">
        <v>2751</v>
      </c>
    </row>
    <row r="2214" spans="1:1">
      <c r="A2214" t="s">
        <v>2752</v>
      </c>
    </row>
    <row r="2215" spans="1:1">
      <c r="A2215" t="s">
        <v>2753</v>
      </c>
    </row>
    <row r="2216" spans="1:1">
      <c r="A2216" t="s">
        <v>2754</v>
      </c>
    </row>
    <row r="2217" spans="1:1">
      <c r="A2217" t="s">
        <v>2755</v>
      </c>
    </row>
    <row r="2218" spans="1:1">
      <c r="A2218" t="s">
        <v>2756</v>
      </c>
    </row>
    <row r="2219" spans="1:1">
      <c r="A2219" t="s">
        <v>2757</v>
      </c>
    </row>
    <row r="2220" spans="1:1">
      <c r="A2220" t="s">
        <v>2758</v>
      </c>
    </row>
    <row r="2221" spans="1:1">
      <c r="A2221" t="s">
        <v>2759</v>
      </c>
    </row>
    <row r="2222" spans="1:1">
      <c r="A2222" t="s">
        <v>2760</v>
      </c>
    </row>
    <row r="2223" spans="1:1">
      <c r="A2223" t="s">
        <v>2761</v>
      </c>
    </row>
    <row r="2224" spans="1:1">
      <c r="A2224" t="s">
        <v>2762</v>
      </c>
    </row>
    <row r="2225" spans="1:1">
      <c r="A2225" t="s">
        <v>2763</v>
      </c>
    </row>
    <row r="2226" spans="1:1">
      <c r="A2226" t="s">
        <v>2764</v>
      </c>
    </row>
    <row r="2227" spans="1:1">
      <c r="A2227" t="s">
        <v>2765</v>
      </c>
    </row>
    <row r="2228" spans="1:1">
      <c r="A2228" t="s">
        <v>2766</v>
      </c>
    </row>
    <row r="2229" spans="1:1">
      <c r="A2229" t="s">
        <v>2767</v>
      </c>
    </row>
    <row r="2230" spans="1:1">
      <c r="A2230" t="s">
        <v>2768</v>
      </c>
    </row>
    <row r="2231" spans="1:1">
      <c r="A2231" t="s">
        <v>2769</v>
      </c>
    </row>
    <row r="2232" spans="1:1">
      <c r="A2232" t="s">
        <v>2770</v>
      </c>
    </row>
    <row r="2233" spans="1:1">
      <c r="A2233" t="s">
        <v>2771</v>
      </c>
    </row>
    <row r="2234" spans="1:1">
      <c r="A2234" t="s">
        <v>2772</v>
      </c>
    </row>
    <row r="2235" spans="1:1">
      <c r="A2235" t="s">
        <v>2773</v>
      </c>
    </row>
    <row r="2236" spans="1:1">
      <c r="A2236" t="s">
        <v>1038</v>
      </c>
    </row>
    <row r="2237" spans="1:1">
      <c r="A2237" t="s">
        <v>2774</v>
      </c>
    </row>
    <row r="2238" spans="1:1">
      <c r="A2238" t="s">
        <v>1039</v>
      </c>
    </row>
    <row r="2239" spans="1:1">
      <c r="A2239" t="s">
        <v>2775</v>
      </c>
    </row>
    <row r="2240" spans="1:1">
      <c r="A2240" t="s">
        <v>1040</v>
      </c>
    </row>
    <row r="2241" spans="1:1">
      <c r="A2241" t="s">
        <v>2776</v>
      </c>
    </row>
    <row r="2242" spans="1:1">
      <c r="A2242" t="s">
        <v>1041</v>
      </c>
    </row>
    <row r="2243" spans="1:1">
      <c r="A2243" t="s">
        <v>2777</v>
      </c>
    </row>
    <row r="2244" spans="1:1">
      <c r="A2244" t="s">
        <v>1042</v>
      </c>
    </row>
    <row r="2245" spans="1:1">
      <c r="A2245" t="s">
        <v>2778</v>
      </c>
    </row>
    <row r="2246" spans="1:1">
      <c r="A2246" t="s">
        <v>1043</v>
      </c>
    </row>
    <row r="2247" spans="1:1">
      <c r="A2247" t="s">
        <v>2779</v>
      </c>
    </row>
    <row r="2248" spans="1:1">
      <c r="A2248" t="s">
        <v>1044</v>
      </c>
    </row>
    <row r="2249" spans="1:1">
      <c r="A2249" t="s">
        <v>2780</v>
      </c>
    </row>
    <row r="2250" spans="1:1">
      <c r="A2250" t="s">
        <v>1045</v>
      </c>
    </row>
    <row r="2251" spans="1:1">
      <c r="A2251" t="s">
        <v>2781</v>
      </c>
    </row>
    <row r="2252" spans="1:1">
      <c r="A2252" t="s">
        <v>1046</v>
      </c>
    </row>
    <row r="2253" spans="1:1">
      <c r="A2253" t="s">
        <v>2782</v>
      </c>
    </row>
    <row r="2254" spans="1:1">
      <c r="A2254" t="s">
        <v>1047</v>
      </c>
    </row>
    <row r="2255" spans="1:1">
      <c r="A2255" t="s">
        <v>2783</v>
      </c>
    </row>
    <row r="2256" spans="1:1">
      <c r="A2256" t="s">
        <v>1048</v>
      </c>
    </row>
    <row r="2257" spans="1:1">
      <c r="A2257" t="s">
        <v>2784</v>
      </c>
    </row>
    <row r="2258" spans="1:1">
      <c r="A2258" t="s">
        <v>2785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B051C85A29014A966C385F9AE5B24F" ma:contentTypeVersion="15" ma:contentTypeDescription="Create a new document." ma:contentTypeScope="" ma:versionID="c9e823194e59bace41438f042c419b2f">
  <xsd:schema xmlns:xsd="http://www.w3.org/2001/XMLSchema" xmlns:xs="http://www.w3.org/2001/XMLSchema" xmlns:p="http://schemas.microsoft.com/office/2006/metadata/properties" xmlns:ns1="http://schemas.microsoft.com/sharepoint/v3" xmlns:ns3="322f3625-3a86-4f15-923c-0675aa1f8e56" xmlns:ns4="8471dbb3-f341-44b9-a9a8-b4543542d900" targetNamespace="http://schemas.microsoft.com/office/2006/metadata/properties" ma:root="true" ma:fieldsID="c583e9c2436c7c39377fd113aa296023" ns1:_="" ns3:_="" ns4:_="">
    <xsd:import namespace="http://schemas.microsoft.com/sharepoint/v3"/>
    <xsd:import namespace="322f3625-3a86-4f15-923c-0675aa1f8e56"/>
    <xsd:import namespace="8471dbb3-f341-44b9-a9a8-b4543542d90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f3625-3a86-4f15-923c-0675aa1f8e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71dbb3-f341-44b9-a9a8-b4543542d90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573A8D-8EAC-46C2-B4DE-765EDADDC173}">
  <ds:schemaRefs>
    <ds:schemaRef ds:uri="http://purl.org/dc/dcmitype/"/>
    <ds:schemaRef ds:uri="http://purl.org/dc/terms/"/>
    <ds:schemaRef ds:uri="322f3625-3a86-4f15-923c-0675aa1f8e56"/>
    <ds:schemaRef ds:uri="http://schemas.microsoft.com/sharepoint/v3"/>
    <ds:schemaRef ds:uri="8471dbb3-f341-44b9-a9a8-b4543542d90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C6E21B-38B1-4EDF-870E-F51DEDE1A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2f3625-3a86-4f15-923c-0675aa1f8e56"/>
    <ds:schemaRef ds:uri="8471dbb3-f341-44b9-a9a8-b4543542d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DF1DEA-32EA-4205-8413-F69FEDAD2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Out-of-Class form</vt:lpstr>
      <vt:lpstr>Salary Calc</vt:lpstr>
      <vt:lpstr>Instructions</vt:lpstr>
      <vt:lpstr>Retirement Rates</vt:lpstr>
      <vt:lpstr>PP calendar</vt:lpstr>
      <vt:lpstr>LookUps</vt:lpstr>
      <vt:lpstr>Recordset</vt:lpstr>
      <vt:lpstr>'Out-of-Class form'!AsOf</vt:lpstr>
      <vt:lpstr>BU</vt:lpstr>
      <vt:lpstr>FacPays</vt:lpstr>
      <vt:lpstr>FY</vt:lpstr>
      <vt:lpstr>Grade</vt:lpstr>
      <vt:lpstr>location</vt:lpstr>
      <vt:lpstr>PosClass</vt:lpstr>
      <vt:lpstr>PositionChg</vt:lpstr>
      <vt:lpstr>'Out-of-Class form'!Print_Area</vt:lpstr>
      <vt:lpstr>'Salary Calc'!Print_Area</vt:lpstr>
      <vt:lpstr>RangeForFCDropDown</vt:lpstr>
      <vt:lpstr>RangeForRS</vt:lpstr>
      <vt:lpstr>Retirement</vt:lpstr>
    </vt:vector>
  </TitlesOfParts>
  <Company>West Chester University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Hire Staff</dc:title>
  <dc:creator>WCU</dc:creator>
  <cp:lastModifiedBy>Hillegeist, William B.</cp:lastModifiedBy>
  <cp:lastPrinted>2021-03-08T16:17:55Z</cp:lastPrinted>
  <dcterms:created xsi:type="dcterms:W3CDTF">2006-11-13T18:27:18Z</dcterms:created>
  <dcterms:modified xsi:type="dcterms:W3CDTF">2025-11-10T16:10:01Z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vt:lpwstr>Don Fogg</vt:lpwstr>
  </property>
  <property fmtid="{D5CDD505-2E9C-101B-9397-08002B2CF9AE}" pid="3" name="ContentTypeId">
    <vt:lpwstr>0x01010097B051C85A29014A966C385F9AE5B24F</vt:lpwstr>
  </property>
</Properties>
</file>